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san\OneDrive - St Tammany Fire District 8\Desktop\ADMIN\BOARD INFO\Board Mtg Spreadsheets\MONTHLY P&amp;L\2023\"/>
    </mc:Choice>
  </mc:AlternateContent>
  <xr:revisionPtr revIDLastSave="0" documentId="13_ncr:1_{258330EA-3D97-4122-9DA0-74F138D093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onthly Balances March 2023" sheetId="2" r:id="rId1"/>
    <sheet name="March 2023" sheetId="5" r:id="rId2"/>
    <sheet name="AdVal 2023" sheetId="3" r:id="rId3"/>
    <sheet name="Check Register March 2023" sheetId="1" r:id="rId4"/>
  </sheets>
  <externalReferences>
    <externalReference r:id="rId5"/>
  </externalReferences>
  <definedNames>
    <definedName name="_xlnm.Print_Area" localSheetId="2">'AdVal 2023'!#REF!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5" l="1"/>
  <c r="D84" i="5" l="1"/>
  <c r="C84" i="5"/>
  <c r="F32" i="2" s="1"/>
  <c r="B84" i="5"/>
  <c r="E83" i="5"/>
  <c r="E82" i="5"/>
  <c r="E81" i="5"/>
  <c r="D75" i="5"/>
  <c r="C75" i="5"/>
  <c r="B75" i="5"/>
  <c r="B77" i="5" s="1"/>
  <c r="H62" i="5"/>
  <c r="F62" i="5"/>
  <c r="C62" i="5"/>
  <c r="B62" i="5"/>
  <c r="E61" i="5"/>
  <c r="G61" i="5" s="1"/>
  <c r="D61" i="5"/>
  <c r="E60" i="5"/>
  <c r="G60" i="5" s="1"/>
  <c r="D60" i="5"/>
  <c r="E59" i="5"/>
  <c r="G59" i="5" s="1"/>
  <c r="D59" i="5"/>
  <c r="E58" i="5"/>
  <c r="G58" i="5" s="1"/>
  <c r="D58" i="5"/>
  <c r="E57" i="5"/>
  <c r="G57" i="5" s="1"/>
  <c r="D57" i="5"/>
  <c r="E56" i="5"/>
  <c r="G56" i="5" s="1"/>
  <c r="D56" i="5"/>
  <c r="E55" i="5"/>
  <c r="G55" i="5" s="1"/>
  <c r="D55" i="5"/>
  <c r="E54" i="5"/>
  <c r="G54" i="5" s="1"/>
  <c r="D54" i="5"/>
  <c r="E53" i="5"/>
  <c r="D53" i="5"/>
  <c r="H51" i="5"/>
  <c r="C51" i="5"/>
  <c r="B51" i="5"/>
  <c r="F50" i="5"/>
  <c r="E50" i="5"/>
  <c r="D50" i="5"/>
  <c r="F49" i="5"/>
  <c r="E49" i="5"/>
  <c r="D49" i="5"/>
  <c r="F48" i="5"/>
  <c r="G48" i="5" s="1"/>
  <c r="D48" i="5"/>
  <c r="F47" i="5"/>
  <c r="E47" i="5"/>
  <c r="D47" i="5"/>
  <c r="F46" i="5"/>
  <c r="G46" i="5" s="1"/>
  <c r="D46" i="5"/>
  <c r="E45" i="5"/>
  <c r="G45" i="5" s="1"/>
  <c r="D45" i="5"/>
  <c r="E44" i="5"/>
  <c r="G44" i="5" s="1"/>
  <c r="D44" i="5"/>
  <c r="F43" i="5"/>
  <c r="G43" i="5" s="1"/>
  <c r="E43" i="5"/>
  <c r="D43" i="5"/>
  <c r="H41" i="5"/>
  <c r="C41" i="5"/>
  <c r="B41" i="5"/>
  <c r="E40" i="5"/>
  <c r="G40" i="5" s="1"/>
  <c r="D40" i="5"/>
  <c r="F39" i="5"/>
  <c r="E39" i="5"/>
  <c r="D39" i="5"/>
  <c r="E38" i="5"/>
  <c r="G38" i="5" s="1"/>
  <c r="D38" i="5"/>
  <c r="F37" i="5"/>
  <c r="E37" i="5"/>
  <c r="G37" i="5" s="1"/>
  <c r="D37" i="5"/>
  <c r="E36" i="5"/>
  <c r="G36" i="5" s="1"/>
  <c r="D36" i="5"/>
  <c r="E35" i="5"/>
  <c r="G35" i="5" s="1"/>
  <c r="D35" i="5"/>
  <c r="E34" i="5"/>
  <c r="G34" i="5" s="1"/>
  <c r="D34" i="5"/>
  <c r="E33" i="5"/>
  <c r="G33" i="5" s="1"/>
  <c r="D33" i="5"/>
  <c r="E32" i="5"/>
  <c r="G32" i="5" s="1"/>
  <c r="D32" i="5"/>
  <c r="H30" i="5"/>
  <c r="F30" i="5"/>
  <c r="C30" i="5"/>
  <c r="B30" i="5"/>
  <c r="E29" i="5"/>
  <c r="G29" i="5" s="1"/>
  <c r="D29" i="5"/>
  <c r="E28" i="5"/>
  <c r="G28" i="5" s="1"/>
  <c r="D28" i="5"/>
  <c r="E27" i="5"/>
  <c r="G27" i="5" s="1"/>
  <c r="D27" i="5"/>
  <c r="E26" i="5"/>
  <c r="D26" i="5"/>
  <c r="E25" i="5"/>
  <c r="G25" i="5" s="1"/>
  <c r="D25" i="5"/>
  <c r="E24" i="5"/>
  <c r="G24" i="5" s="1"/>
  <c r="D24" i="5"/>
  <c r="E23" i="5"/>
  <c r="G23" i="5" s="1"/>
  <c r="D23" i="5"/>
  <c r="E22" i="5"/>
  <c r="G22" i="5" s="1"/>
  <c r="D22" i="5"/>
  <c r="E21" i="5"/>
  <c r="G21" i="5" s="1"/>
  <c r="D21" i="5"/>
  <c r="E20" i="5"/>
  <c r="G20" i="5" s="1"/>
  <c r="D20" i="5"/>
  <c r="H16" i="5"/>
  <c r="C16" i="5"/>
  <c r="B16" i="5"/>
  <c r="E14" i="5"/>
  <c r="G14" i="5" s="1"/>
  <c r="D14" i="5"/>
  <c r="E13" i="5"/>
  <c r="G13" i="5" s="1"/>
  <c r="D13" i="5"/>
  <c r="F12" i="5"/>
  <c r="E12" i="5"/>
  <c r="G12" i="5" s="1"/>
  <c r="D12" i="5"/>
  <c r="F11" i="5"/>
  <c r="G11" i="5" s="1"/>
  <c r="D11" i="5"/>
  <c r="E10" i="5"/>
  <c r="G10" i="5" s="1"/>
  <c r="D10" i="5"/>
  <c r="E9" i="5"/>
  <c r="G9" i="5" s="1"/>
  <c r="D9" i="5"/>
  <c r="E8" i="5"/>
  <c r="G8" i="5" s="1"/>
  <c r="D8" i="5"/>
  <c r="E7" i="5"/>
  <c r="D7" i="5"/>
  <c r="E6" i="5"/>
  <c r="G6" i="5" s="1"/>
  <c r="D6" i="5"/>
  <c r="G50" i="5" l="1"/>
  <c r="G49" i="5"/>
  <c r="H64" i="5"/>
  <c r="H66" i="5" s="1"/>
  <c r="F16" i="5"/>
  <c r="F41" i="5"/>
  <c r="G39" i="5"/>
  <c r="E84" i="5"/>
  <c r="E16" i="5"/>
  <c r="F16" i="2" s="1"/>
  <c r="F51" i="5"/>
  <c r="F64" i="5" s="1"/>
  <c r="F66" i="5" s="1"/>
  <c r="F31" i="2"/>
  <c r="C64" i="5"/>
  <c r="C66" i="5" s="1"/>
  <c r="E51" i="5"/>
  <c r="B86" i="5"/>
  <c r="D30" i="5"/>
  <c r="D51" i="5"/>
  <c r="D41" i="5"/>
  <c r="B64" i="5"/>
  <c r="B66" i="5" s="1"/>
  <c r="D16" i="5"/>
  <c r="E62" i="5"/>
  <c r="G47" i="5"/>
  <c r="G51" i="5" s="1"/>
  <c r="D62" i="5"/>
  <c r="G41" i="5"/>
  <c r="G62" i="5"/>
  <c r="G30" i="5"/>
  <c r="G7" i="5"/>
  <c r="G16" i="5" s="1"/>
  <c r="E30" i="5"/>
  <c r="E41" i="5"/>
  <c r="G53" i="5"/>
  <c r="E64" i="5" l="1"/>
  <c r="E66" i="5" s="1"/>
  <c r="D64" i="5"/>
  <c r="D66" i="5" s="1"/>
  <c r="G64" i="5"/>
  <c r="G66" i="5" s="1"/>
  <c r="F38" i="2"/>
  <c r="F19" i="2" l="1"/>
  <c r="F11" i="2" l="1"/>
  <c r="M18" i="3"/>
  <c r="O17" i="3"/>
  <c r="N15" i="3"/>
  <c r="P15" i="3" s="1"/>
  <c r="N14" i="3"/>
  <c r="P14" i="3" s="1"/>
  <c r="N13" i="3"/>
  <c r="P13" i="3" s="1"/>
  <c r="N12" i="3"/>
  <c r="P12" i="3" s="1"/>
  <c r="N11" i="3"/>
  <c r="P11" i="3" s="1"/>
  <c r="N10" i="3"/>
  <c r="P10" i="3" s="1"/>
  <c r="N9" i="3"/>
  <c r="P9" i="3" s="1"/>
  <c r="N8" i="3"/>
  <c r="P8" i="3" s="1"/>
  <c r="N7" i="3"/>
  <c r="P7" i="3" s="1"/>
  <c r="N6" i="3"/>
  <c r="P6" i="3" s="1"/>
  <c r="N5" i="3"/>
  <c r="P5" i="3" s="1"/>
  <c r="N4" i="3"/>
  <c r="P4" i="3" s="1"/>
  <c r="N3" i="3"/>
  <c r="P3" i="3" s="1"/>
  <c r="N2" i="3"/>
  <c r="P2" i="3" s="1"/>
  <c r="P19" i="3" l="1"/>
  <c r="N17" i="3"/>
  <c r="P17" i="3"/>
  <c r="F30" i="2" l="1"/>
  <c r="F33" i="2" s="1"/>
  <c r="F25" i="2"/>
  <c r="G16" i="2" s="1"/>
  <c r="G14" i="2"/>
</calcChain>
</file>

<file path=xl/sharedStrings.xml><?xml version="1.0" encoding="utf-8"?>
<sst xmlns="http://schemas.openxmlformats.org/spreadsheetml/2006/main" count="329" uniqueCount="229">
  <si>
    <t>CASH ON HAND</t>
  </si>
  <si>
    <t>GENERAL FUND</t>
  </si>
  <si>
    <t>Current Money</t>
  </si>
  <si>
    <t>Capital Funds from previous years</t>
  </si>
  <si>
    <t>Total Funds on Hand:</t>
  </si>
  <si>
    <t>BUDGET OVERVIEW</t>
  </si>
  <si>
    <t>% of Budget Received</t>
  </si>
  <si>
    <t>YTD INCOME</t>
  </si>
  <si>
    <t>Total Revenues</t>
  </si>
  <si>
    <t>Total Available Income</t>
  </si>
  <si>
    <t>INCOME YTD</t>
  </si>
  <si>
    <t>Fund Balance Update</t>
  </si>
  <si>
    <t>YTD Acquisition Fund Expenses</t>
  </si>
  <si>
    <t>YTD Balance Acquisiton Fund</t>
  </si>
  <si>
    <t>Emergency Fund Balance</t>
  </si>
  <si>
    <t>Emergency Fund Beginning Balance:</t>
  </si>
  <si>
    <t>Emergency Fund Interest Earned:</t>
  </si>
  <si>
    <t>Emergency Fund Ending Balance:</t>
  </si>
  <si>
    <t>Ad Val</t>
  </si>
  <si>
    <t>Ad Val Interest</t>
  </si>
  <si>
    <t>Back Tax</t>
  </si>
  <si>
    <t>Adjud.</t>
  </si>
  <si>
    <t>Back Tax Interest</t>
  </si>
  <si>
    <t>Adj. Interest</t>
  </si>
  <si>
    <t>Refunds</t>
  </si>
  <si>
    <t>Less Protest</t>
  </si>
  <si>
    <t>Assesure</t>
  </si>
  <si>
    <t>Less Pension</t>
  </si>
  <si>
    <t>Bank Interest Earned</t>
  </si>
  <si>
    <t>Less 2% Holdback/Refunds Reducing Holdback</t>
  </si>
  <si>
    <t>Total Settlement</t>
  </si>
  <si>
    <t>Budgeted Monthly Adval</t>
  </si>
  <si>
    <t>Variance</t>
  </si>
  <si>
    <t>December</t>
  </si>
  <si>
    <t>January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</si>
  <si>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</si>
  <si>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</si>
  <si>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</si>
  <si>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</si>
  <si>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</si>
  <si>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</si>
  <si>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</si>
  <si>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</si>
  <si>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</si>
  <si>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Hold Back</t>
  </si>
  <si>
    <t>Total</t>
  </si>
  <si>
    <t>YTD</t>
  </si>
  <si>
    <t>Current Year Month</t>
  </si>
  <si>
    <t>Budget
Month</t>
  </si>
  <si>
    <t>Variance Month</t>
  </si>
  <si>
    <t>Current Year
  Y-T-D</t>
  </si>
  <si>
    <t>Budget
 Y-T-D</t>
  </si>
  <si>
    <t>Annual Budget</t>
  </si>
  <si>
    <t>REVENUES</t>
  </si>
  <si>
    <t>Ad Val - Gf Current</t>
  </si>
  <si>
    <t>Special Revenue Sharing</t>
  </si>
  <si>
    <t>Fire Insurance Tax Rebate</t>
  </si>
  <si>
    <t>Interest Income</t>
  </si>
  <si>
    <t>Verizon Tower Rental</t>
  </si>
  <si>
    <t>OPERATING EXPENSES</t>
  </si>
  <si>
    <t>Adminstrative Expenses</t>
  </si>
  <si>
    <t>Board of Commissioners Expense</t>
  </si>
  <si>
    <t>Civil Service Board Expense</t>
  </si>
  <si>
    <t>Communications/Publications</t>
  </si>
  <si>
    <t>Community Awareness</t>
  </si>
  <si>
    <t>Election Expense</t>
  </si>
  <si>
    <t>Membership Fees</t>
  </si>
  <si>
    <t>Office Expense</t>
  </si>
  <si>
    <t>Total Administrative Expenses</t>
  </si>
  <si>
    <t>Employment Expenses</t>
  </si>
  <si>
    <t>Employee Uniform Expense</t>
  </si>
  <si>
    <t>Insurance - Dental</t>
  </si>
  <si>
    <t>Insurance - Health</t>
  </si>
  <si>
    <t>Insurance - Life</t>
  </si>
  <si>
    <t>Insurance - Vision</t>
  </si>
  <si>
    <t>Medical Treatment</t>
  </si>
  <si>
    <t>Payroll Tax Expense</t>
  </si>
  <si>
    <t>Retirement</t>
  </si>
  <si>
    <t>Salary Expense</t>
  </si>
  <si>
    <t>Training</t>
  </si>
  <si>
    <t>Workers Comp</t>
  </si>
  <si>
    <t>Total Employment Expenses</t>
  </si>
  <si>
    <t>Property/Vehicle/Equipment Exp.</t>
  </si>
  <si>
    <t xml:space="preserve">Depreciation </t>
  </si>
  <si>
    <t>Fuel and Oil</t>
  </si>
  <si>
    <t>Insurance - Property</t>
  </si>
  <si>
    <t>Repairs &amp; Maint - Vehicles</t>
  </si>
  <si>
    <t>Telephone</t>
  </si>
  <si>
    <t>Utilities</t>
  </si>
  <si>
    <t>Other Expenses</t>
  </si>
  <si>
    <t>Hazmat Supplies</t>
  </si>
  <si>
    <t>Fire Prevention Bureau</t>
  </si>
  <si>
    <t>Medical Supplies</t>
  </si>
  <si>
    <t>Station Supplies</t>
  </si>
  <si>
    <t>Dispatching</t>
  </si>
  <si>
    <t>Total Other Expenses</t>
  </si>
  <si>
    <t>Total Operating Expenses</t>
  </si>
  <si>
    <t>NET INCOME</t>
  </si>
  <si>
    <t>Actual</t>
  </si>
  <si>
    <t>Budget</t>
  </si>
  <si>
    <t>Actual To Budget</t>
  </si>
  <si>
    <t>Total Funds on Hand</t>
  </si>
  <si>
    <t>Equipment Purchases</t>
  </si>
  <si>
    <t>Total Expenditures</t>
  </si>
  <si>
    <t>Net Funds in Capital Fund</t>
  </si>
  <si>
    <t>Captial Expenditures</t>
  </si>
  <si>
    <t>Acquisition Fund Budget Vs Actual</t>
  </si>
  <si>
    <t>Ad Val- Held back from December</t>
  </si>
  <si>
    <t xml:space="preserve">  Assessor's Furniture Fees</t>
  </si>
  <si>
    <t>IT Services and Fees</t>
  </si>
  <si>
    <t>Miscellaneaous/COVID</t>
  </si>
  <si>
    <t>YTD Actual</t>
  </si>
  <si>
    <t>Remaining Budget Funds</t>
  </si>
  <si>
    <t>Capital Repairs/Vehicle Purchase</t>
  </si>
  <si>
    <t>OPERATING ACCOUNT HOME BANK</t>
  </si>
  <si>
    <t>February</t>
  </si>
  <si>
    <t>-</t>
  </si>
  <si>
    <t>Variance Budget      Y-T-D</t>
  </si>
  <si>
    <t>Revenue Sources</t>
  </si>
  <si>
    <t>General Fund Budget Vs Actual</t>
  </si>
  <si>
    <t>LWCC Dividend</t>
  </si>
  <si>
    <t>Audit Fees/Bank Charges</t>
  </si>
  <si>
    <t>Insurance-Health Copay</t>
  </si>
  <si>
    <t>Transfer to EMR Fund</t>
  </si>
  <si>
    <t>Acquisition Fund Balance</t>
  </si>
  <si>
    <t xml:space="preserve">Prior Month Acquisition Fund Balance </t>
  </si>
  <si>
    <t>2022 Acquisition Fund</t>
  </si>
  <si>
    <t>Register: 1001 · Cash-General Fund HB</t>
  </si>
  <si>
    <t>Sorted by: Date, Type, Number/Ref</t>
  </si>
  <si>
    <t>Date</t>
  </si>
  <si>
    <t>Payee</t>
  </si>
  <si>
    <t>Payment</t>
  </si>
  <si>
    <t>Deposit</t>
  </si>
  <si>
    <t>Balance</t>
  </si>
  <si>
    <t>St. Tammany Parish Sheriff's Office</t>
  </si>
  <si>
    <t>Washington St. Tammany Coop.</t>
  </si>
  <si>
    <t>U.S. Treasury</t>
  </si>
  <si>
    <t>AT&amp;T Phone</t>
  </si>
  <si>
    <t>Firefighter's Retirement System</t>
  </si>
  <si>
    <t>Yes Tech</t>
  </si>
  <si>
    <t>Crown Coffee Service</t>
  </si>
  <si>
    <t>At&amp;T FirstNet</t>
  </si>
  <si>
    <t>Ball, Joseph P</t>
  </si>
  <si>
    <t>Fortun, Daniel C.</t>
  </si>
  <si>
    <t>Fuselier, Daniel B</t>
  </si>
  <si>
    <t>Givens, Eric</t>
  </si>
  <si>
    <t>Green, Tyler J</t>
  </si>
  <si>
    <t>Hotard, Earl J</t>
  </si>
  <si>
    <t>Krey, Martin</t>
  </si>
  <si>
    <t>Krey, Mason J</t>
  </si>
  <si>
    <t>Ohlenforst, Susan</t>
  </si>
  <si>
    <t>Price, Corey T.</t>
  </si>
  <si>
    <t>Sallean, Aaron M</t>
  </si>
  <si>
    <t>Smith, Barry D</t>
  </si>
  <si>
    <t>Stein, Brandon C.</t>
  </si>
  <si>
    <t>Taylor, Jr., Michael A</t>
  </si>
  <si>
    <t>Triche, Chad A</t>
  </si>
  <si>
    <t>Waguespack, Cameron C</t>
  </si>
  <si>
    <t>Yanez, Jeremy M</t>
  </si>
  <si>
    <t>LIberty National</t>
  </si>
  <si>
    <t>Charter Communications</t>
  </si>
  <si>
    <t>Direct TV</t>
  </si>
  <si>
    <t>NAPA Auto Parts</t>
  </si>
  <si>
    <t>American Tower</t>
  </si>
  <si>
    <t>Carter, Kyle O</t>
  </si>
  <si>
    <t>Charrier, Gregory M</t>
  </si>
  <si>
    <t>Colonial Life</t>
  </si>
  <si>
    <t>CLECO</t>
  </si>
  <si>
    <t>Kentwood Spring Water</t>
  </si>
  <si>
    <t>La. Dept. of Revenue</t>
  </si>
  <si>
    <t>Transfer GF to EMR Fund</t>
  </si>
  <si>
    <t>Misc Revenue</t>
  </si>
  <si>
    <t>2022 Net Revenue</t>
  </si>
  <si>
    <t>2022 Balance Acquisition Fund</t>
  </si>
  <si>
    <t>2022 Depreciation Expense</t>
  </si>
  <si>
    <t>2023 Budget</t>
  </si>
  <si>
    <t>Equitable - DSTRS Investments</t>
  </si>
  <si>
    <t>Police &amp; Fireman's Insurance Association</t>
  </si>
  <si>
    <t>Jochum, Dominick P</t>
  </si>
  <si>
    <t>McCray, Eric D</t>
  </si>
  <si>
    <t>Rudiger, Ethan A</t>
  </si>
  <si>
    <t>Turner, Lawrence D</t>
  </si>
  <si>
    <t>Watters, Conner W</t>
  </si>
  <si>
    <t>2023 BUDGETED INCOME</t>
  </si>
  <si>
    <t>2023 Budgeted Revenues</t>
  </si>
  <si>
    <t>Total Funds Available at 12/31/2022</t>
  </si>
  <si>
    <t>Certificate of Deposits</t>
  </si>
  <si>
    <t>Maturity Date</t>
  </si>
  <si>
    <t>CD 561278</t>
  </si>
  <si>
    <t>CD561619</t>
  </si>
  <si>
    <t>CD561673</t>
  </si>
  <si>
    <t>CD561746</t>
  </si>
  <si>
    <t>CD 561942</t>
  </si>
  <si>
    <t>CD 562056</t>
  </si>
  <si>
    <t>CD 562219</t>
  </si>
  <si>
    <t>CD 562429</t>
  </si>
  <si>
    <t>Transfer of Funds(CD Purchase)</t>
  </si>
  <si>
    <t>Monthly Balances as 12/31/2022</t>
  </si>
  <si>
    <t>Repairs &amp; Maint - Equipment</t>
  </si>
  <si>
    <t>Repairs &amp; Maint - Property</t>
  </si>
  <si>
    <t>Major Projects</t>
  </si>
  <si>
    <t>NFPA</t>
  </si>
  <si>
    <t>Stewart, Sue E</t>
  </si>
  <si>
    <t>Bound Tree Medical</t>
  </si>
  <si>
    <t>St. Tammany Physicians Network</t>
  </si>
  <si>
    <t>Monthly Balances as 3/31/2023</t>
  </si>
  <si>
    <t>From 03/01/2023 through 03/31/2023</t>
  </si>
  <si>
    <t>Abita Springs Prof Firefighter's Assoc.</t>
  </si>
  <si>
    <t>Humana</t>
  </si>
  <si>
    <t>Moore and Jenkins</t>
  </si>
  <si>
    <t>Phillips Abita Lumber</t>
  </si>
  <si>
    <t>Intellicorp</t>
  </si>
  <si>
    <t>Wesco Gas &amp; Welding Supply Co.</t>
  </si>
  <si>
    <t>St. Tammany Fire Protection District #4</t>
  </si>
  <si>
    <t>St. Tammany Fire Protection District #1</t>
  </si>
  <si>
    <t>Vevor</t>
  </si>
  <si>
    <t>Daniel Fortun</t>
  </si>
  <si>
    <t>Delta Industrial Service and Supply</t>
  </si>
  <si>
    <t>Intuit, Inc.</t>
  </si>
  <si>
    <t>Office Depot</t>
  </si>
  <si>
    <t>United States Treasury</t>
  </si>
  <si>
    <t>Freedom Alarm</t>
  </si>
  <si>
    <t>Advanced Rescue Education Solutions</t>
  </si>
  <si>
    <t>Amazon.com</t>
  </si>
  <si>
    <t>EXPENSES AS OF 3/31/2023</t>
  </si>
  <si>
    <t>Acquisition Fund Expenses Month of 3/31/2023</t>
  </si>
  <si>
    <t>CD 562955</t>
  </si>
  <si>
    <t xml:space="preserve"> n</t>
  </si>
  <si>
    <t>March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</si>
</sst>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\(#,##0\)"/>
    <numFmt numFmtId="165" formatCode="_(* #,##0_);_(* \(#,##0\);_(* &quot;-&quot;??_);_(@_)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b/>
      <u/>
      <sz val="18"/>
      <name val="Calibri"/>
      <family val="2"/>
      <scheme val="minor"/>
    </font>
    <font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auto="1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auto="1"/>
      </left>
      <right style="medium">
        <color indexed="64"/>
      </right>
      <top/>
      <bottom/>
      <diagonal/>
    </border>
    <border>
      <left style="double">
        <color auto="1"/>
      </left>
      <right style="medium">
        <color indexed="64"/>
      </right>
      <top style="thin">
        <color indexed="64"/>
      </top>
      <bottom/>
      <diagonal/>
    </border>
    <border>
      <left/>
      <right style="double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auto="1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auto="1"/>
      </left>
      <right/>
      <top/>
      <bottom style="thin">
        <color indexed="64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 style="double">
        <color auto="1"/>
      </left>
      <right style="medium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8" fillId="0" borderId="0"/>
    <xf numFmtId="44" fontId="18" fillId="0" borderId="0" applyFont="0" applyFill="0" applyBorder="0" applyAlignment="0" applyProtection="0"/>
  </cellStyleXfs>
  <cellXfs count="193">
    <xf numFmtId="0" fontId="0" fillId="0" borderId="0" xfId="0"/>
    <xf numFmtId="0" fontId="19" fillId="0" borderId="0" xfId="0" applyFont="1"/>
    <xf numFmtId="0" fontId="21" fillId="0" borderId="0" xfId="0" applyFont="1"/>
    <xf numFmtId="0" fontId="19" fillId="0" borderId="0" xfId="0" applyFont="1" applyAlignment="1">
      <alignment horizontal="right"/>
    </xf>
    <xf numFmtId="0" fontId="20" fillId="0" borderId="0" xfId="0" applyFont="1"/>
    <xf numFmtId="0" fontId="19" fillId="0" borderId="12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left" vertical="center" wrapText="1"/>
    </xf>
    <xf numFmtId="44" fontId="19" fillId="0" borderId="12" xfId="43" applyFont="1" applyBorder="1" applyAlignment="1">
      <alignment vertical="center" wrapText="1"/>
    </xf>
    <xf numFmtId="44" fontId="22" fillId="0" borderId="12" xfId="43" applyFont="1" applyBorder="1" applyAlignment="1">
      <alignment vertical="center" wrapText="1"/>
    </xf>
    <xf numFmtId="0" fontId="19" fillId="0" borderId="12" xfId="0" applyFont="1" applyBorder="1"/>
    <xf numFmtId="44" fontId="19" fillId="0" borderId="12" xfId="43" applyFont="1" applyBorder="1"/>
    <xf numFmtId="44" fontId="22" fillId="0" borderId="12" xfId="43" applyFont="1" applyBorder="1"/>
    <xf numFmtId="0" fontId="23" fillId="0" borderId="0" xfId="0" applyFont="1"/>
    <xf numFmtId="0" fontId="24" fillId="0" borderId="0" xfId="0" applyFont="1"/>
    <xf numFmtId="0" fontId="19" fillId="0" borderId="12" xfId="0" applyFont="1" applyBorder="1" applyAlignment="1">
      <alignment horizontal="right" vertical="center" wrapText="1"/>
    </xf>
    <xf numFmtId="44" fontId="19" fillId="0" borderId="12" xfId="0" applyNumberFormat="1" applyFont="1" applyBorder="1" applyAlignment="1">
      <alignment horizontal="center" vertical="center" wrapText="1"/>
    </xf>
    <xf numFmtId="44" fontId="19" fillId="0" borderId="12" xfId="0" applyNumberFormat="1" applyFont="1" applyBorder="1"/>
    <xf numFmtId="44" fontId="19" fillId="0" borderId="12" xfId="43" applyFont="1" applyBorder="1" applyAlignment="1">
      <alignment horizontal="right"/>
    </xf>
    <xf numFmtId="44" fontId="20" fillId="0" borderId="0" xfId="0" applyNumberFormat="1" applyFont="1"/>
    <xf numFmtId="4" fontId="0" fillId="0" borderId="0" xfId="0" applyNumberFormat="1"/>
    <xf numFmtId="8" fontId="19" fillId="0" borderId="12" xfId="43" applyNumberFormat="1" applyFont="1" applyBorder="1"/>
    <xf numFmtId="0" fontId="26" fillId="0" borderId="0" xfId="0" applyFont="1"/>
    <xf numFmtId="0" fontId="19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14" fontId="19" fillId="0" borderId="12" xfId="0" applyNumberFormat="1" applyFont="1" applyBorder="1" applyAlignment="1">
      <alignment horizontal="left" vertical="center" wrapText="1"/>
    </xf>
    <xf numFmtId="0" fontId="27" fillId="0" borderId="0" xfId="0" applyFont="1"/>
    <xf numFmtId="0" fontId="28" fillId="0" borderId="0" xfId="44" applyFont="1"/>
    <xf numFmtId="0" fontId="29" fillId="0" borderId="0" xfId="44" applyFont="1"/>
    <xf numFmtId="44" fontId="29" fillId="0" borderId="0" xfId="45" applyFont="1"/>
    <xf numFmtId="44" fontId="30" fillId="0" borderId="0" xfId="0" applyNumberFormat="1" applyFont="1"/>
    <xf numFmtId="4" fontId="30" fillId="0" borderId="0" xfId="0" applyNumberFormat="1" applyFont="1"/>
    <xf numFmtId="0" fontId="30" fillId="0" borderId="0" xfId="0" applyFont="1"/>
    <xf numFmtId="0" fontId="29" fillId="0" borderId="0" xfId="44" applyFont="1" applyAlignment="1">
      <alignment horizontal="center"/>
    </xf>
    <xf numFmtId="44" fontId="29" fillId="0" borderId="0" xfId="45" applyFont="1" applyAlignment="1">
      <alignment horizontal="right"/>
    </xf>
    <xf numFmtId="44" fontId="29" fillId="0" borderId="0" xfId="44" applyNumberFormat="1" applyFont="1" applyAlignment="1">
      <alignment horizontal="center"/>
    </xf>
    <xf numFmtId="0" fontId="29" fillId="0" borderId="0" xfId="44" applyFont="1" applyAlignment="1">
      <alignment horizontal="right"/>
    </xf>
    <xf numFmtId="44" fontId="29" fillId="0" borderId="0" xfId="43" applyFont="1" applyAlignment="1">
      <alignment horizontal="center"/>
    </xf>
    <xf numFmtId="44" fontId="29" fillId="33" borderId="0" xfId="45" applyFont="1" applyFill="1" applyAlignment="1">
      <alignment horizontal="right"/>
    </xf>
    <xf numFmtId="0" fontId="31" fillId="0" borderId="0" xfId="44" applyFont="1"/>
    <xf numFmtId="44" fontId="31" fillId="0" borderId="0" xfId="44" applyNumberFormat="1" applyFont="1"/>
    <xf numFmtId="44" fontId="29" fillId="0" borderId="0" xfId="45" applyFont="1" applyAlignment="1">
      <alignment horizontal="center"/>
    </xf>
    <xf numFmtId="44" fontId="32" fillId="0" borderId="0" xfId="45" applyFont="1" applyAlignment="1">
      <alignment horizontal="right"/>
    </xf>
    <xf numFmtId="10" fontId="32" fillId="0" borderId="0" xfId="45" applyNumberFormat="1" applyFont="1" applyAlignment="1">
      <alignment horizontal="center"/>
    </xf>
    <xf numFmtId="44" fontId="29" fillId="35" borderId="0" xfId="45" applyFont="1" applyFill="1"/>
    <xf numFmtId="0" fontId="32" fillId="0" borderId="0" xfId="44" applyFont="1"/>
    <xf numFmtId="10" fontId="32" fillId="0" borderId="0" xfId="45" applyNumberFormat="1" applyFont="1"/>
    <xf numFmtId="44" fontId="32" fillId="0" borderId="0" xfId="45" applyFont="1"/>
    <xf numFmtId="0" fontId="29" fillId="41" borderId="0" xfId="44" applyFont="1" applyFill="1"/>
    <xf numFmtId="44" fontId="29" fillId="41" borderId="10" xfId="45" applyFont="1" applyFill="1" applyBorder="1"/>
    <xf numFmtId="44" fontId="31" fillId="36" borderId="0" xfId="45" applyFont="1" applyFill="1" applyAlignment="1">
      <alignment horizontal="center"/>
    </xf>
    <xf numFmtId="44" fontId="31" fillId="0" borderId="0" xfId="45" applyFont="1" applyAlignment="1">
      <alignment horizontal="center"/>
    </xf>
    <xf numFmtId="44" fontId="29" fillId="0" borderId="10" xfId="45" applyFont="1" applyBorder="1"/>
    <xf numFmtId="44" fontId="31" fillId="0" borderId="0" xfId="45" applyFont="1"/>
    <xf numFmtId="44" fontId="29" fillId="0" borderId="0" xfId="43" applyFont="1"/>
    <xf numFmtId="44" fontId="29" fillId="0" borderId="0" xfId="43" applyFont="1" applyBorder="1"/>
    <xf numFmtId="44" fontId="29" fillId="34" borderId="10" xfId="43" applyFont="1" applyFill="1" applyBorder="1"/>
    <xf numFmtId="44" fontId="29" fillId="0" borderId="10" xfId="43" applyFont="1" applyBorder="1"/>
    <xf numFmtId="44" fontId="29" fillId="37" borderId="0" xfId="43" applyFont="1" applyFill="1"/>
    <xf numFmtId="44" fontId="31" fillId="33" borderId="0" xfId="44" applyNumberFormat="1" applyFont="1" applyFill="1"/>
    <xf numFmtId="44" fontId="31" fillId="0" borderId="0" xfId="43" applyFont="1"/>
    <xf numFmtId="49" fontId="33" fillId="0" borderId="20" xfId="0" applyNumberFormat="1" applyFont="1" applyBorder="1" applyAlignment="1">
      <alignment horizontal="left"/>
    </xf>
    <xf numFmtId="49" fontId="33" fillId="0" borderId="13" xfId="0" applyNumberFormat="1" applyFont="1" applyBorder="1" applyAlignment="1">
      <alignment horizontal="center" wrapText="1"/>
    </xf>
    <xf numFmtId="49" fontId="33" fillId="0" borderId="0" xfId="0" applyNumberFormat="1" applyFont="1" applyAlignment="1">
      <alignment horizontal="center" wrapText="1"/>
    </xf>
    <xf numFmtId="42" fontId="33" fillId="0" borderId="21" xfId="0" applyNumberFormat="1" applyFont="1" applyBorder="1" applyAlignment="1">
      <alignment horizontal="center" wrapText="1"/>
    </xf>
    <xf numFmtId="0" fontId="34" fillId="0" borderId="20" xfId="0" applyFont="1" applyBorder="1"/>
    <xf numFmtId="0" fontId="34" fillId="0" borderId="13" xfId="0" applyFont="1" applyBorder="1" applyAlignment="1">
      <alignment horizontal="center"/>
    </xf>
    <xf numFmtId="0" fontId="34" fillId="0" borderId="0" xfId="0" applyFont="1" applyAlignment="1">
      <alignment horizontal="center"/>
    </xf>
    <xf numFmtId="42" fontId="34" fillId="0" borderId="21" xfId="0" applyNumberFormat="1" applyFont="1" applyBorder="1" applyAlignment="1">
      <alignment horizontal="center"/>
    </xf>
    <xf numFmtId="0" fontId="33" fillId="0" borderId="13" xfId="0" applyFont="1" applyBorder="1" applyAlignment="1">
      <alignment horizontal="center"/>
    </xf>
    <xf numFmtId="0" fontId="33" fillId="0" borderId="0" xfId="0" applyFont="1" applyAlignment="1">
      <alignment horizontal="center"/>
    </xf>
    <xf numFmtId="42" fontId="33" fillId="0" borderId="21" xfId="0" applyNumberFormat="1" applyFont="1" applyBorder="1" applyAlignment="1">
      <alignment horizontal="center"/>
    </xf>
    <xf numFmtId="0" fontId="33" fillId="0" borderId="20" xfId="0" applyFont="1" applyBorder="1"/>
    <xf numFmtId="49" fontId="34" fillId="0" borderId="20" xfId="0" applyNumberFormat="1" applyFont="1" applyBorder="1" applyAlignment="1">
      <alignment horizontal="left"/>
    </xf>
    <xf numFmtId="41" fontId="34" fillId="0" borderId="13" xfId="0" applyNumberFormat="1" applyFont="1" applyBorder="1" applyAlignment="1">
      <alignment horizontal="center"/>
    </xf>
    <xf numFmtId="41" fontId="26" fillId="0" borderId="0" xfId="0" applyNumberFormat="1" applyFont="1" applyAlignment="1">
      <alignment horizontal="center"/>
    </xf>
    <xf numFmtId="164" fontId="35" fillId="0" borderId="0" xfId="0" applyNumberFormat="1" applyFont="1" applyAlignment="1">
      <alignment horizontal="center"/>
    </xf>
    <xf numFmtId="164" fontId="34" fillId="0" borderId="13" xfId="0" applyNumberFormat="1" applyFont="1" applyBorder="1" applyAlignment="1">
      <alignment horizontal="center"/>
    </xf>
    <xf numFmtId="165" fontId="26" fillId="0" borderId="0" xfId="42" applyNumberFormat="1" applyFont="1" applyFill="1" applyBorder="1" applyAlignment="1">
      <alignment horizontal="center"/>
    </xf>
    <xf numFmtId="41" fontId="34" fillId="0" borderId="0" xfId="0" applyNumberFormat="1" applyFont="1" applyAlignment="1">
      <alignment horizontal="center"/>
    </xf>
    <xf numFmtId="41" fontId="18" fillId="0" borderId="11" xfId="4" applyNumberFormat="1" applyFont="1" applyFill="1" applyBorder="1" applyAlignment="1">
      <alignment horizontal="center"/>
    </xf>
    <xf numFmtId="49" fontId="26" fillId="0" borderId="20" xfId="0" applyNumberFormat="1" applyFont="1" applyBorder="1" applyAlignment="1">
      <alignment horizontal="left"/>
    </xf>
    <xf numFmtId="43" fontId="26" fillId="0" borderId="14" xfId="0" applyNumberFormat="1" applyFont="1" applyBorder="1" applyAlignment="1">
      <alignment horizontal="center"/>
    </xf>
    <xf numFmtId="43" fontId="26" fillId="0" borderId="0" xfId="0" applyNumberFormat="1" applyFont="1" applyAlignment="1">
      <alignment horizontal="center"/>
    </xf>
    <xf numFmtId="43" fontId="26" fillId="0" borderId="15" xfId="0" applyNumberFormat="1" applyFont="1" applyBorder="1" applyAlignment="1">
      <alignment horizontal="center"/>
    </xf>
    <xf numFmtId="164" fontId="26" fillId="0" borderId="14" xfId="0" applyNumberFormat="1" applyFont="1" applyBorder="1" applyAlignment="1">
      <alignment horizontal="center"/>
    </xf>
    <xf numFmtId="164" fontId="26" fillId="0" borderId="15" xfId="0" applyNumberFormat="1" applyFont="1" applyBorder="1" applyAlignment="1">
      <alignment horizontal="center"/>
    </xf>
    <xf numFmtId="42" fontId="26" fillId="0" borderId="22" xfId="0" applyNumberFormat="1" applyFont="1" applyBorder="1" applyAlignment="1">
      <alignment horizontal="center"/>
    </xf>
    <xf numFmtId="49" fontId="33" fillId="38" borderId="20" xfId="0" applyNumberFormat="1" applyFont="1" applyFill="1" applyBorder="1" applyAlignment="1">
      <alignment horizontal="left"/>
    </xf>
    <xf numFmtId="41" fontId="33" fillId="38" borderId="13" xfId="0" applyNumberFormat="1" applyFont="1" applyFill="1" applyBorder="1" applyAlignment="1">
      <alignment horizontal="center"/>
    </xf>
    <xf numFmtId="41" fontId="33" fillId="38" borderId="0" xfId="0" applyNumberFormat="1" applyFont="1" applyFill="1" applyAlignment="1">
      <alignment horizontal="center"/>
    </xf>
    <xf numFmtId="43" fontId="36" fillId="38" borderId="0" xfId="0" applyNumberFormat="1" applyFont="1" applyFill="1" applyAlignment="1">
      <alignment horizontal="center"/>
    </xf>
    <xf numFmtId="42" fontId="33" fillId="38" borderId="0" xfId="0" applyNumberFormat="1" applyFont="1" applyFill="1" applyAlignment="1">
      <alignment horizontal="center"/>
    </xf>
    <xf numFmtId="42" fontId="37" fillId="38" borderId="0" xfId="0" applyNumberFormat="1" applyFont="1" applyFill="1" applyAlignment="1">
      <alignment horizontal="center"/>
    </xf>
    <xf numFmtId="42" fontId="33" fillId="38" borderId="21" xfId="0" applyNumberFormat="1" applyFont="1" applyFill="1" applyBorder="1" applyAlignment="1">
      <alignment horizontal="center"/>
    </xf>
    <xf numFmtId="0" fontId="26" fillId="0" borderId="20" xfId="0" applyFont="1" applyBorder="1"/>
    <xf numFmtId="0" fontId="26" fillId="0" borderId="13" xfId="0" applyFont="1" applyBorder="1" applyAlignment="1">
      <alignment horizontal="center"/>
    </xf>
    <xf numFmtId="42" fontId="26" fillId="0" borderId="21" xfId="0" applyNumberFormat="1" applyFont="1" applyBorder="1" applyAlignment="1">
      <alignment horizontal="center"/>
    </xf>
    <xf numFmtId="42" fontId="26" fillId="0" borderId="0" xfId="0" applyNumberFormat="1" applyFont="1" applyAlignment="1">
      <alignment horizontal="center"/>
    </xf>
    <xf numFmtId="42" fontId="34" fillId="0" borderId="13" xfId="0" applyNumberFormat="1" applyFont="1" applyBorder="1" applyAlignment="1">
      <alignment horizontal="center"/>
    </xf>
    <xf numFmtId="42" fontId="38" fillId="0" borderId="0" xfId="0" applyNumberFormat="1" applyFont="1" applyAlignment="1">
      <alignment horizontal="center"/>
    </xf>
    <xf numFmtId="0" fontId="34" fillId="0" borderId="20" xfId="0" applyFont="1" applyBorder="1" applyAlignment="1">
      <alignment horizontal="left" indent="1"/>
    </xf>
    <xf numFmtId="49" fontId="34" fillId="0" borderId="20" xfId="0" applyNumberFormat="1" applyFont="1" applyBorder="1" applyAlignment="1">
      <alignment horizontal="left" indent="1"/>
    </xf>
    <xf numFmtId="42" fontId="26" fillId="0" borderId="0" xfId="42" applyNumberFormat="1" applyFont="1" applyFill="1" applyBorder="1" applyAlignment="1">
      <alignment horizontal="center"/>
    </xf>
    <xf numFmtId="49" fontId="34" fillId="39" borderId="20" xfId="0" applyNumberFormat="1" applyFont="1" applyFill="1" applyBorder="1" applyAlignment="1">
      <alignment horizontal="left" indent="1"/>
    </xf>
    <xf numFmtId="42" fontId="33" fillId="39" borderId="13" xfId="0" applyNumberFormat="1" applyFont="1" applyFill="1" applyBorder="1" applyAlignment="1">
      <alignment horizontal="center"/>
    </xf>
    <xf numFmtId="42" fontId="33" fillId="39" borderId="0" xfId="0" applyNumberFormat="1" applyFont="1" applyFill="1" applyAlignment="1">
      <alignment horizontal="center"/>
    </xf>
    <xf numFmtId="42" fontId="37" fillId="39" borderId="0" xfId="0" applyNumberFormat="1" applyFont="1" applyFill="1" applyAlignment="1">
      <alignment horizontal="center"/>
    </xf>
    <xf numFmtId="42" fontId="33" fillId="39" borderId="21" xfId="0" applyNumberFormat="1" applyFont="1" applyFill="1" applyBorder="1" applyAlignment="1">
      <alignment horizontal="center"/>
    </xf>
    <xf numFmtId="164" fontId="34" fillId="0" borderId="0" xfId="0" applyNumberFormat="1" applyFont="1" applyAlignment="1">
      <alignment horizontal="center"/>
    </xf>
    <xf numFmtId="49" fontId="33" fillId="0" borderId="20" xfId="0" applyNumberFormat="1" applyFont="1" applyBorder="1"/>
    <xf numFmtId="165" fontId="26" fillId="0" borderId="0" xfId="0" applyNumberFormat="1" applyFont="1" applyAlignment="1">
      <alignment horizontal="center"/>
    </xf>
    <xf numFmtId="164" fontId="35" fillId="0" borderId="23" xfId="0" applyNumberFormat="1" applyFont="1" applyBorder="1" applyAlignment="1">
      <alignment horizontal="center"/>
    </xf>
    <xf numFmtId="42" fontId="34" fillId="0" borderId="0" xfId="0" applyNumberFormat="1" applyFont="1" applyAlignment="1">
      <alignment horizontal="center"/>
    </xf>
    <xf numFmtId="42" fontId="18" fillId="0" borderId="0" xfId="4" applyNumberFormat="1" applyFont="1" applyFill="1" applyBorder="1" applyAlignment="1">
      <alignment horizontal="center"/>
    </xf>
    <xf numFmtId="49" fontId="26" fillId="39" borderId="20" xfId="0" applyNumberFormat="1" applyFont="1" applyFill="1" applyBorder="1" applyAlignment="1">
      <alignment horizontal="left" indent="1"/>
    </xf>
    <xf numFmtId="49" fontId="26" fillId="0" borderId="20" xfId="0" applyNumberFormat="1" applyFont="1" applyBorder="1" applyAlignment="1">
      <alignment horizontal="left" indent="1"/>
    </xf>
    <xf numFmtId="42" fontId="26" fillId="0" borderId="13" xfId="0" applyNumberFormat="1" applyFont="1" applyBorder="1" applyAlignment="1">
      <alignment horizontal="center"/>
    </xf>
    <xf numFmtId="164" fontId="26" fillId="0" borderId="13" xfId="0" applyNumberFormat="1" applyFont="1" applyBorder="1" applyAlignment="1">
      <alignment horizontal="center"/>
    </xf>
    <xf numFmtId="164" fontId="26" fillId="0" borderId="0" xfId="0" applyNumberFormat="1" applyFont="1" applyAlignment="1">
      <alignment horizontal="center"/>
    </xf>
    <xf numFmtId="42" fontId="37" fillId="38" borderId="16" xfId="0" applyNumberFormat="1" applyFont="1" applyFill="1" applyBorder="1" applyAlignment="1">
      <alignment horizontal="center"/>
    </xf>
    <xf numFmtId="42" fontId="37" fillId="38" borderId="10" xfId="0" applyNumberFormat="1" applyFont="1" applyFill="1" applyBorder="1" applyAlignment="1">
      <alignment horizontal="center"/>
    </xf>
    <xf numFmtId="42" fontId="37" fillId="38" borderId="25" xfId="0" applyNumberFormat="1" applyFont="1" applyFill="1" applyBorder="1" applyAlignment="1">
      <alignment horizontal="center"/>
    </xf>
    <xf numFmtId="0" fontId="37" fillId="0" borderId="20" xfId="0" applyFont="1" applyBorder="1"/>
    <xf numFmtId="42" fontId="37" fillId="0" borderId="13" xfId="0" applyNumberFormat="1" applyFont="1" applyBorder="1" applyAlignment="1">
      <alignment horizontal="center"/>
    </xf>
    <xf numFmtId="42" fontId="37" fillId="0" borderId="0" xfId="0" applyNumberFormat="1" applyFont="1" applyAlignment="1">
      <alignment horizontal="center"/>
    </xf>
    <xf numFmtId="42" fontId="37" fillId="0" borderId="21" xfId="0" applyNumberFormat="1" applyFont="1" applyBorder="1" applyAlignment="1">
      <alignment horizontal="center"/>
    </xf>
    <xf numFmtId="0" fontId="37" fillId="40" borderId="20" xfId="0" applyFont="1" applyFill="1" applyBorder="1"/>
    <xf numFmtId="42" fontId="36" fillId="40" borderId="13" xfId="0" applyNumberFormat="1" applyFont="1" applyFill="1" applyBorder="1" applyAlignment="1">
      <alignment horizontal="center"/>
    </xf>
    <xf numFmtId="42" fontId="36" fillId="40" borderId="0" xfId="0" applyNumberFormat="1" applyFont="1" applyFill="1" applyAlignment="1">
      <alignment horizontal="center"/>
    </xf>
    <xf numFmtId="42" fontId="37" fillId="40" borderId="0" xfId="0" applyNumberFormat="1" applyFont="1" applyFill="1" applyAlignment="1">
      <alignment horizontal="center"/>
    </xf>
    <xf numFmtId="42" fontId="37" fillId="40" borderId="21" xfId="0" applyNumberFormat="1" applyFont="1" applyFill="1" applyBorder="1" applyAlignment="1">
      <alignment horizontal="center"/>
    </xf>
    <xf numFmtId="164" fontId="37" fillId="0" borderId="0" xfId="0" applyNumberFormat="1" applyFont="1" applyAlignment="1">
      <alignment horizontal="center"/>
    </xf>
    <xf numFmtId="42" fontId="37" fillId="0" borderId="24" xfId="0" applyNumberFormat="1" applyFont="1" applyBorder="1" applyAlignment="1">
      <alignment horizontal="center"/>
    </xf>
    <xf numFmtId="49" fontId="34" fillId="0" borderId="0" xfId="0" applyNumberFormat="1" applyFont="1" applyAlignment="1">
      <alignment horizontal="center" wrapText="1"/>
    </xf>
    <xf numFmtId="42" fontId="34" fillId="0" borderId="24" xfId="0" applyNumberFormat="1" applyFont="1" applyBorder="1" applyAlignment="1">
      <alignment horizontal="center"/>
    </xf>
    <xf numFmtId="42" fontId="36" fillId="0" borderId="0" xfId="0" applyNumberFormat="1" applyFont="1" applyAlignment="1">
      <alignment horizontal="center"/>
    </xf>
    <xf numFmtId="164" fontId="33" fillId="0" borderId="0" xfId="0" applyNumberFormat="1" applyFont="1" applyAlignment="1">
      <alignment horizontal="center"/>
    </xf>
    <xf numFmtId="37" fontId="37" fillId="0" borderId="0" xfId="42" applyNumberFormat="1" applyFont="1" applyFill="1" applyBorder="1" applyAlignment="1">
      <alignment horizontal="center"/>
    </xf>
    <xf numFmtId="42" fontId="33" fillId="0" borderId="0" xfId="0" applyNumberFormat="1" applyFont="1" applyAlignment="1">
      <alignment horizontal="center"/>
    </xf>
    <xf numFmtId="37" fontId="26" fillId="0" borderId="0" xfId="42" applyNumberFormat="1" applyFont="1" applyFill="1" applyBorder="1" applyAlignment="1">
      <alignment horizontal="center"/>
    </xf>
    <xf numFmtId="42" fontId="26" fillId="0" borderId="11" xfId="0" applyNumberFormat="1" applyFont="1" applyBorder="1" applyAlignment="1">
      <alignment horizontal="center"/>
    </xf>
    <xf numFmtId="42" fontId="33" fillId="0" borderId="11" xfId="0" applyNumberFormat="1" applyFont="1" applyBorder="1" applyAlignment="1">
      <alignment horizontal="center"/>
    </xf>
    <xf numFmtId="42" fontId="26" fillId="0" borderId="24" xfId="0" applyNumberFormat="1" applyFont="1" applyBorder="1" applyAlignment="1">
      <alignment horizontal="center"/>
    </xf>
    <xf numFmtId="0" fontId="37" fillId="39" borderId="20" xfId="0" applyFont="1" applyFill="1" applyBorder="1"/>
    <xf numFmtId="42" fontId="36" fillId="39" borderId="0" xfId="0" applyNumberFormat="1" applyFont="1" applyFill="1" applyAlignment="1">
      <alignment horizontal="center"/>
    </xf>
    <xf numFmtId="164" fontId="37" fillId="39" borderId="0" xfId="0" applyNumberFormat="1" applyFont="1" applyFill="1" applyAlignment="1">
      <alignment horizontal="center"/>
    </xf>
    <xf numFmtId="42" fontId="37" fillId="39" borderId="24" xfId="0" applyNumberFormat="1" applyFont="1" applyFill="1" applyBorder="1" applyAlignment="1">
      <alignment horizontal="center"/>
    </xf>
    <xf numFmtId="0" fontId="26" fillId="0" borderId="0" xfId="0" applyFont="1" applyAlignment="1">
      <alignment horizontal="center" wrapText="1"/>
    </xf>
    <xf numFmtId="42" fontId="26" fillId="0" borderId="24" xfId="0" applyNumberFormat="1" applyFont="1" applyBorder="1"/>
    <xf numFmtId="42" fontId="35" fillId="0" borderId="0" xfId="0" applyNumberFormat="1" applyFont="1" applyAlignment="1">
      <alignment horizontal="center"/>
    </xf>
    <xf numFmtId="0" fontId="20" fillId="39" borderId="0" xfId="0" applyFont="1" applyFill="1" applyAlignment="1">
      <alignment horizontal="center"/>
    </xf>
    <xf numFmtId="42" fontId="20" fillId="39" borderId="24" xfId="0" applyNumberFormat="1" applyFont="1" applyFill="1" applyBorder="1" applyAlignment="1">
      <alignment horizontal="center"/>
    </xf>
    <xf numFmtId="0" fontId="19" fillId="0" borderId="20" xfId="0" applyFont="1" applyBorder="1"/>
    <xf numFmtId="0" fontId="19" fillId="0" borderId="10" xfId="0" applyFont="1" applyBorder="1" applyAlignment="1">
      <alignment horizontal="center"/>
    </xf>
    <xf numFmtId="42" fontId="19" fillId="0" borderId="24" xfId="0" applyNumberFormat="1" applyFont="1" applyBorder="1" applyAlignment="1">
      <alignment horizontal="center"/>
    </xf>
    <xf numFmtId="0" fontId="37" fillId="40" borderId="26" xfId="0" applyFont="1" applyFill="1" applyBorder="1"/>
    <xf numFmtId="164" fontId="19" fillId="40" borderId="27" xfId="0" applyNumberFormat="1" applyFont="1" applyFill="1" applyBorder="1" applyAlignment="1">
      <alignment horizontal="center"/>
    </xf>
    <xf numFmtId="42" fontId="19" fillId="40" borderId="28" xfId="0" applyNumberFormat="1" applyFont="1" applyFill="1" applyBorder="1" applyAlignment="1">
      <alignment horizontal="center"/>
    </xf>
    <xf numFmtId="44" fontId="39" fillId="0" borderId="12" xfId="43" applyFont="1" applyBorder="1"/>
    <xf numFmtId="42" fontId="34" fillId="0" borderId="29" xfId="0" applyNumberFormat="1" applyFont="1" applyBorder="1" applyAlignment="1">
      <alignment horizontal="center"/>
    </xf>
    <xf numFmtId="42" fontId="26" fillId="0" borderId="11" xfId="42" applyNumberFormat="1" applyFont="1" applyFill="1" applyBorder="1" applyAlignment="1">
      <alignment horizontal="center"/>
    </xf>
    <xf numFmtId="164" fontId="35" fillId="0" borderId="30" xfId="0" applyNumberFormat="1" applyFont="1" applyBorder="1" applyAlignment="1">
      <alignment horizontal="center"/>
    </xf>
    <xf numFmtId="42" fontId="34" fillId="0" borderId="31" xfId="0" applyNumberFormat="1" applyFont="1" applyBorder="1" applyAlignment="1">
      <alignment horizontal="center"/>
    </xf>
    <xf numFmtId="42" fontId="37" fillId="39" borderId="14" xfId="0" applyNumberFormat="1" applyFont="1" applyFill="1" applyBorder="1" applyAlignment="1">
      <alignment horizontal="center"/>
    </xf>
    <xf numFmtId="42" fontId="37" fillId="39" borderId="15" xfId="0" applyNumberFormat="1" applyFont="1" applyFill="1" applyBorder="1" applyAlignment="1">
      <alignment horizontal="center"/>
    </xf>
    <xf numFmtId="42" fontId="37" fillId="39" borderId="22" xfId="0" applyNumberFormat="1" applyFont="1" applyFill="1" applyBorder="1" applyAlignment="1">
      <alignment horizontal="center"/>
    </xf>
    <xf numFmtId="42" fontId="37" fillId="36" borderId="13" xfId="0" applyNumberFormat="1" applyFont="1" applyFill="1" applyBorder="1" applyAlignment="1">
      <alignment horizontal="center"/>
    </xf>
    <xf numFmtId="0" fontId="29" fillId="33" borderId="0" xfId="44" applyFont="1" applyFill="1"/>
    <xf numFmtId="42" fontId="33" fillId="35" borderId="13" xfId="0" applyNumberFormat="1" applyFont="1" applyFill="1" applyBorder="1" applyAlignment="1">
      <alignment horizontal="center"/>
    </xf>
    <xf numFmtId="0" fontId="26" fillId="0" borderId="0" xfId="0" applyFont="1" applyAlignment="1">
      <alignment horizontal="left"/>
    </xf>
    <xf numFmtId="42" fontId="38" fillId="0" borderId="21" xfId="0" applyNumberFormat="1" applyFont="1" applyBorder="1" applyAlignment="1">
      <alignment horizontal="center"/>
    </xf>
    <xf numFmtId="0" fontId="38" fillId="0" borderId="20" xfId="0" applyFont="1" applyBorder="1"/>
    <xf numFmtId="42" fontId="18" fillId="0" borderId="13" xfId="0" applyNumberFormat="1" applyFont="1" applyBorder="1" applyAlignment="1">
      <alignment horizontal="center"/>
    </xf>
    <xf numFmtId="164" fontId="37" fillId="0" borderId="0" xfId="0" applyNumberFormat="1" applyFont="1" applyAlignment="1">
      <alignment horizontal="right"/>
    </xf>
    <xf numFmtId="14" fontId="0" fillId="0" borderId="0" xfId="0" applyNumberFormat="1"/>
    <xf numFmtId="14" fontId="27" fillId="0" borderId="0" xfId="0" applyNumberFormat="1" applyFont="1"/>
    <xf numFmtId="0" fontId="40" fillId="0" borderId="0" xfId="0" applyFont="1"/>
    <xf numFmtId="0" fontId="41" fillId="0" borderId="0" xfId="0" applyFont="1"/>
    <xf numFmtId="164" fontId="35" fillId="0" borderId="11" xfId="0" applyNumberFormat="1" applyFont="1" applyBorder="1" applyAlignment="1">
      <alignment horizontal="center"/>
    </xf>
    <xf numFmtId="41" fontId="34" fillId="0" borderId="29" xfId="0" applyNumberFormat="1" applyFont="1" applyBorder="1" applyAlignment="1">
      <alignment horizontal="center"/>
    </xf>
    <xf numFmtId="42" fontId="37" fillId="37" borderId="0" xfId="0" applyNumberFormat="1" applyFont="1" applyFill="1" applyAlignment="1">
      <alignment horizontal="center"/>
    </xf>
    <xf numFmtId="42" fontId="37" fillId="33" borderId="27" xfId="0" applyNumberFormat="1" applyFont="1" applyFill="1" applyBorder="1" applyAlignment="1">
      <alignment horizontal="center"/>
    </xf>
    <xf numFmtId="44" fontId="29" fillId="0" borderId="0" xfId="45" applyFont="1" applyFill="1"/>
    <xf numFmtId="44" fontId="39" fillId="0" borderId="12" xfId="43" applyFont="1" applyBorder="1" applyAlignment="1">
      <alignment vertical="center" wrapText="1"/>
    </xf>
    <xf numFmtId="0" fontId="28" fillId="0" borderId="0" xfId="44" applyFont="1" applyAlignment="1">
      <alignment horizontal="center"/>
    </xf>
    <xf numFmtId="0" fontId="25" fillId="0" borderId="17" xfId="0" applyFont="1" applyBorder="1" applyAlignment="1">
      <alignment horizontal="center"/>
    </xf>
    <xf numFmtId="0" fontId="25" fillId="0" borderId="18" xfId="0" applyFont="1" applyBorder="1" applyAlignment="1">
      <alignment horizontal="center"/>
    </xf>
    <xf numFmtId="0" fontId="25" fillId="0" borderId="19" xfId="0" applyFont="1" applyBorder="1" applyAlignment="1">
      <alignment horizontal="center"/>
    </xf>
    <xf numFmtId="0" fontId="25" fillId="0" borderId="20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5" fillId="0" borderId="24" xfId="0" applyFont="1" applyBorder="1" applyAlignment="1">
      <alignment horizontal="center"/>
    </xf>
    <xf numFmtId="0" fontId="26" fillId="0" borderId="0" xfId="0" applyFont="1" applyAlignment="1">
      <alignment horizontal="left"/>
    </xf>
    <xf numFmtId="0" fontId="26" fillId="0" borderId="24" xfId="0" applyFont="1" applyBorder="1" applyAlignment="1">
      <alignment horizontal="left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Currency" xfId="43" builtinId="4"/>
    <cellStyle name="Currency 2" xfId="45" xr:uid="{BFA4958C-9E63-492E-A2F2-304F6F9C3FD3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4" xr:uid="{1269CC82-CE2E-40C7-8F59-B39A93DA139A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tfd8-my.sharepoint.com/personal/sohlenforst_stfd8_com/Documents/Desktop/ADMIN/BOARD%20INFO/Board%20Mtg%20Spreadsheets/MONTHLY%20P&amp;L/P&amp;L2023.xlsx" TargetMode="External"/><Relationship Id="rId1" Type="http://schemas.openxmlformats.org/officeDocument/2006/relationships/externalLinkPath" Target="https://stfd8-my.sharepoint.com/personal/sohlenforst_stfd8_com/Documents/Desktop/ADMIN/BOARD%20INFO/Board%20Mtg%20Spreadsheets/MONTHLY%20P&amp;L/P&amp;L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uary2023"/>
      <sheetName val="February2023"/>
      <sheetName val="March2023"/>
      <sheetName val="April 2023"/>
    </sheetNames>
    <sheetDataSet>
      <sheetData sheetId="0">
        <row r="6">
          <cell r="E6">
            <v>1083729.8600000001</v>
          </cell>
        </row>
        <row r="7">
          <cell r="E7">
            <v>0</v>
          </cell>
        </row>
        <row r="8">
          <cell r="E8"/>
        </row>
        <row r="9">
          <cell r="E9">
            <v>15134.28</v>
          </cell>
        </row>
        <row r="10">
          <cell r="E10">
            <v>0</v>
          </cell>
        </row>
        <row r="11">
          <cell r="E11">
            <v>4611.63</v>
          </cell>
        </row>
        <row r="12">
          <cell r="E12">
            <v>1346.28</v>
          </cell>
        </row>
        <row r="13">
          <cell r="E13">
            <v>5</v>
          </cell>
        </row>
        <row r="14">
          <cell r="E14">
            <v>0</v>
          </cell>
        </row>
        <row r="21">
          <cell r="E21">
            <v>2300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637.51</v>
          </cell>
        </row>
        <row r="29">
          <cell r="E29">
            <v>0</v>
          </cell>
        </row>
        <row r="30">
          <cell r="E30">
            <v>57.09</v>
          </cell>
        </row>
        <row r="33">
          <cell r="E33">
            <v>548.9</v>
          </cell>
        </row>
        <row r="34">
          <cell r="E34">
            <v>5631.89</v>
          </cell>
        </row>
        <row r="35">
          <cell r="E35">
            <v>75.900000000000006</v>
          </cell>
        </row>
        <row r="36">
          <cell r="E36">
            <v>119.45</v>
          </cell>
        </row>
        <row r="37">
          <cell r="E37">
            <v>0</v>
          </cell>
        </row>
        <row r="38">
          <cell r="E38">
            <v>1154.5999999999999</v>
          </cell>
        </row>
        <row r="39">
          <cell r="E39">
            <v>17131.009999999998</v>
          </cell>
        </row>
        <row r="40">
          <cell r="E40">
            <v>64480.59</v>
          </cell>
        </row>
        <row r="41">
          <cell r="E41">
            <v>0</v>
          </cell>
        </row>
        <row r="45">
          <cell r="E45">
            <v>9632</v>
          </cell>
        </row>
        <row r="46">
          <cell r="E46">
            <v>0</v>
          </cell>
        </row>
        <row r="47">
          <cell r="E47">
            <v>402</v>
          </cell>
        </row>
        <row r="49">
          <cell r="E49">
            <v>511.73</v>
          </cell>
        </row>
        <row r="51">
          <cell r="E51">
            <v>111.23</v>
          </cell>
        </row>
        <row r="52">
          <cell r="E52">
            <v>2756.05</v>
          </cell>
        </row>
        <row r="55">
          <cell r="E55">
            <v>520.62</v>
          </cell>
        </row>
        <row r="56">
          <cell r="E56">
            <v>0</v>
          </cell>
        </row>
        <row r="57">
          <cell r="E57">
            <v>0</v>
          </cell>
        </row>
        <row r="58">
          <cell r="E58">
            <v>0</v>
          </cell>
        </row>
        <row r="59">
          <cell r="E59">
            <v>0</v>
          </cell>
        </row>
        <row r="60">
          <cell r="E60">
            <v>276.60000000000002</v>
          </cell>
        </row>
        <row r="61">
          <cell r="E61">
            <v>1498</v>
          </cell>
        </row>
        <row r="62">
          <cell r="E62">
            <v>0</v>
          </cell>
        </row>
        <row r="63">
          <cell r="E63">
            <v>0</v>
          </cell>
        </row>
      </sheetData>
      <sheetData sheetId="1">
        <row r="6">
          <cell r="B6">
            <v>259993.76</v>
          </cell>
        </row>
        <row r="7">
          <cell r="B7">
            <v>0</v>
          </cell>
        </row>
        <row r="8">
          <cell r="B8"/>
        </row>
        <row r="9">
          <cell r="B9">
            <v>0</v>
          </cell>
        </row>
        <row r="10">
          <cell r="B10">
            <v>0</v>
          </cell>
        </row>
        <row r="11">
          <cell r="B11">
            <v>5411.47</v>
          </cell>
        </row>
        <row r="12">
          <cell r="B12">
            <v>1346.28</v>
          </cell>
        </row>
        <row r="13">
          <cell r="B13"/>
        </row>
        <row r="14">
          <cell r="B14">
            <v>0</v>
          </cell>
        </row>
        <row r="21">
          <cell r="B21">
            <v>0</v>
          </cell>
        </row>
        <row r="22">
          <cell r="B22"/>
        </row>
        <row r="23">
          <cell r="B23"/>
        </row>
        <row r="24">
          <cell r="B24"/>
        </row>
        <row r="25">
          <cell r="B25"/>
        </row>
        <row r="26">
          <cell r="B26"/>
        </row>
        <row r="27">
          <cell r="B27"/>
        </row>
        <row r="28">
          <cell r="B28">
            <v>990</v>
          </cell>
        </row>
        <row r="29">
          <cell r="B29">
            <v>1874</v>
          </cell>
        </row>
        <row r="30">
          <cell r="B30"/>
        </row>
        <row r="33">
          <cell r="B33">
            <v>493.11</v>
          </cell>
        </row>
        <row r="34">
          <cell r="B34">
            <v>4995.46</v>
          </cell>
        </row>
        <row r="35">
          <cell r="B35">
            <v>53.02</v>
          </cell>
        </row>
        <row r="36">
          <cell r="B36">
            <v>107.65</v>
          </cell>
        </row>
        <row r="37">
          <cell r="B37">
            <v>0</v>
          </cell>
        </row>
        <row r="38">
          <cell r="B38">
            <v>1062.72</v>
          </cell>
        </row>
        <row r="39">
          <cell r="B39">
            <v>16639.71</v>
          </cell>
        </row>
        <row r="40">
          <cell r="B40">
            <v>61687.32</v>
          </cell>
        </row>
        <row r="41">
          <cell r="B41">
            <v>0</v>
          </cell>
        </row>
        <row r="45">
          <cell r="B45">
            <v>9632</v>
          </cell>
        </row>
        <row r="46">
          <cell r="B46">
            <v>4828.9799999999996</v>
          </cell>
        </row>
        <row r="47">
          <cell r="B47"/>
        </row>
        <row r="49">
          <cell r="B49">
            <v>26.27</v>
          </cell>
        </row>
        <row r="51">
          <cell r="B51">
            <v>174.35</v>
          </cell>
        </row>
        <row r="52">
          <cell r="B52">
            <v>2289.21</v>
          </cell>
        </row>
        <row r="55">
          <cell r="B55">
            <v>0</v>
          </cell>
        </row>
        <row r="56">
          <cell r="B56">
            <v>103.49</v>
          </cell>
        </row>
        <row r="57">
          <cell r="B57">
            <v>597</v>
          </cell>
        </row>
        <row r="58">
          <cell r="B58"/>
        </row>
        <row r="59">
          <cell r="B59"/>
        </row>
        <row r="60">
          <cell r="B60">
            <v>951.69</v>
          </cell>
        </row>
        <row r="61">
          <cell r="B61">
            <v>169.95</v>
          </cell>
        </row>
        <row r="62">
          <cell r="B62"/>
        </row>
        <row r="63">
          <cell r="B63">
            <v>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729B9-E2C7-428E-897D-3A0249E78725}">
  <sheetPr>
    <pageSetUpPr fitToPage="1"/>
  </sheetPr>
  <dimension ref="A1:O118"/>
  <sheetViews>
    <sheetView tabSelected="1" topLeftCell="A45" workbookViewId="0">
      <selection activeCell="G51" sqref="G51"/>
    </sheetView>
  </sheetViews>
  <sheetFormatPr defaultRowHeight="15" x14ac:dyDescent="0.25"/>
  <cols>
    <col min="2" max="2" width="8.140625" customWidth="1"/>
    <col min="4" max="4" width="2.42578125" customWidth="1"/>
    <col min="5" max="5" width="52.5703125" bestFit="1" customWidth="1"/>
    <col min="6" max="6" width="23.42578125" bestFit="1" customWidth="1"/>
    <col min="7" max="7" width="23.140625" bestFit="1" customWidth="1"/>
    <col min="8" max="8" width="13.42578125" bestFit="1" customWidth="1"/>
    <col min="15" max="15" width="11.7109375" bestFit="1" customWidth="1"/>
  </cols>
  <sheetData>
    <row r="1" spans="1:15" ht="23.25" x14ac:dyDescent="0.35">
      <c r="A1" s="184" t="s">
        <v>205</v>
      </c>
      <c r="B1" s="184"/>
      <c r="C1" s="184"/>
      <c r="D1" s="184"/>
      <c r="E1" s="184"/>
      <c r="F1" s="184"/>
      <c r="G1" s="26"/>
    </row>
    <row r="2" spans="1:15" ht="23.25" x14ac:dyDescent="0.35">
      <c r="A2" s="27"/>
      <c r="B2" s="27"/>
      <c r="C2" s="27"/>
      <c r="D2" s="27"/>
      <c r="E2" s="27"/>
      <c r="F2" s="27"/>
      <c r="G2" s="27"/>
    </row>
    <row r="3" spans="1:15" ht="23.25" x14ac:dyDescent="0.35">
      <c r="A3" s="184" t="s">
        <v>0</v>
      </c>
      <c r="B3" s="184"/>
      <c r="C3" s="184"/>
      <c r="D3" s="184"/>
      <c r="E3" s="184"/>
      <c r="F3" s="184"/>
      <c r="G3" s="26"/>
    </row>
    <row r="4" spans="1:15" ht="23.25" x14ac:dyDescent="0.35">
      <c r="A4" s="26"/>
      <c r="B4" s="27"/>
      <c r="C4" s="27"/>
      <c r="D4" s="27"/>
      <c r="E4" s="27"/>
      <c r="F4" s="28"/>
      <c r="G4" s="27"/>
    </row>
    <row r="5" spans="1:15" ht="23.25" x14ac:dyDescent="0.35">
      <c r="A5" s="26"/>
      <c r="B5" s="27"/>
      <c r="C5" s="27"/>
      <c r="D5" s="27"/>
      <c r="E5" s="27"/>
      <c r="F5" s="28"/>
      <c r="G5" s="19"/>
      <c r="K5" t="s">
        <v>116</v>
      </c>
    </row>
    <row r="6" spans="1:15" ht="23.25" x14ac:dyDescent="0.35">
      <c r="A6" s="27"/>
      <c r="B6" s="27"/>
      <c r="C6" s="27"/>
      <c r="D6" s="27"/>
      <c r="E6" s="27"/>
      <c r="F6" s="29"/>
      <c r="G6" s="30"/>
    </row>
    <row r="7" spans="1:15" ht="23.25" x14ac:dyDescent="0.35">
      <c r="A7" s="31"/>
      <c r="B7" s="27"/>
      <c r="C7" s="27"/>
      <c r="D7" s="27"/>
      <c r="E7" s="27"/>
      <c r="F7" s="28"/>
      <c r="G7" s="32"/>
    </row>
    <row r="8" spans="1:15" ht="23.25" x14ac:dyDescent="0.35">
      <c r="A8" s="27" t="s">
        <v>1</v>
      </c>
      <c r="B8" s="31"/>
      <c r="C8" s="27"/>
      <c r="D8" s="27"/>
      <c r="E8" s="27" t="s">
        <v>114</v>
      </c>
      <c r="F8" s="33"/>
      <c r="G8" s="34"/>
    </row>
    <row r="9" spans="1:15" ht="23.25" x14ac:dyDescent="0.35">
      <c r="A9" s="27"/>
      <c r="B9" s="27"/>
      <c r="C9" s="27"/>
      <c r="D9" s="27"/>
      <c r="E9" s="35" t="s">
        <v>2</v>
      </c>
      <c r="F9" s="29">
        <v>1553000.83</v>
      </c>
      <c r="G9" s="36"/>
    </row>
    <row r="10" spans="1:15" ht="23.25" x14ac:dyDescent="0.35">
      <c r="A10" s="27"/>
      <c r="B10" s="27"/>
      <c r="C10" s="27"/>
      <c r="D10" s="27"/>
      <c r="E10" s="35" t="s">
        <v>3</v>
      </c>
      <c r="F10" s="37">
        <v>346751</v>
      </c>
      <c r="G10" s="34"/>
      <c r="O10" s="19"/>
    </row>
    <row r="11" spans="1:15" ht="23.25" x14ac:dyDescent="0.35">
      <c r="A11" s="38" t="s">
        <v>4</v>
      </c>
      <c r="B11" s="38"/>
      <c r="C11" s="38"/>
      <c r="D11" s="38"/>
      <c r="E11" s="38"/>
      <c r="F11" s="39">
        <f>SUM(F9:F10)</f>
        <v>1899751.83</v>
      </c>
      <c r="G11" s="28"/>
    </row>
    <row r="12" spans="1:15" ht="23.25" x14ac:dyDescent="0.35">
      <c r="A12" s="184" t="s">
        <v>5</v>
      </c>
      <c r="B12" s="184"/>
      <c r="C12" s="184"/>
      <c r="D12" s="184"/>
      <c r="E12" s="184"/>
      <c r="F12" s="184"/>
      <c r="G12" s="26"/>
    </row>
    <row r="13" spans="1:15" ht="23.25" x14ac:dyDescent="0.35">
      <c r="A13" s="27"/>
      <c r="B13" s="27"/>
      <c r="C13" s="27"/>
      <c r="D13" s="27"/>
      <c r="E13" s="27"/>
      <c r="F13" s="28"/>
      <c r="G13" s="40" t="s">
        <v>6</v>
      </c>
    </row>
    <row r="14" spans="1:15" ht="23.25" x14ac:dyDescent="0.35">
      <c r="A14" s="27"/>
      <c r="B14" s="27" t="s">
        <v>7</v>
      </c>
      <c r="C14" s="27"/>
      <c r="D14" s="27"/>
      <c r="E14" s="41"/>
      <c r="F14" s="28">
        <v>1407233</v>
      </c>
      <c r="G14" s="42">
        <f>F14/F23</f>
        <v>0.91914556476290687</v>
      </c>
    </row>
    <row r="15" spans="1:15" ht="23.25" x14ac:dyDescent="0.35">
      <c r="A15" s="27"/>
      <c r="B15" s="27"/>
      <c r="C15" s="27"/>
      <c r="D15" s="27"/>
      <c r="E15" s="41"/>
      <c r="F15" s="182"/>
      <c r="G15" s="42"/>
    </row>
    <row r="16" spans="1:15" ht="23.25" x14ac:dyDescent="0.35">
      <c r="A16" s="27"/>
      <c r="B16" s="27" t="s">
        <v>8</v>
      </c>
      <c r="C16" s="27"/>
      <c r="D16" s="27"/>
      <c r="E16" s="41"/>
      <c r="F16" s="43">
        <f>+F14</f>
        <v>1407233</v>
      </c>
      <c r="G16" s="42">
        <f>F16/F25</f>
        <v>0.91914556476290687</v>
      </c>
    </row>
    <row r="17" spans="1:7" ht="23.25" x14ac:dyDescent="0.35">
      <c r="A17" s="27"/>
      <c r="B17" s="27"/>
      <c r="C17" s="27"/>
      <c r="D17" s="27"/>
      <c r="E17" s="44"/>
      <c r="F17" s="45"/>
      <c r="G17" s="46"/>
    </row>
    <row r="18" spans="1:7" ht="24" thickBot="1" x14ac:dyDescent="0.4">
      <c r="A18" s="27"/>
      <c r="B18" s="47" t="s">
        <v>224</v>
      </c>
      <c r="C18" s="47"/>
      <c r="D18" s="47"/>
      <c r="E18" s="47"/>
      <c r="F18" s="48">
        <v>366042</v>
      </c>
      <c r="G18" s="46"/>
    </row>
    <row r="19" spans="1:7" ht="24" thickTop="1" x14ac:dyDescent="0.35">
      <c r="A19" s="27"/>
      <c r="B19" s="27" t="s">
        <v>9</v>
      </c>
      <c r="C19" s="27"/>
      <c r="D19" s="27"/>
      <c r="E19" s="27"/>
      <c r="F19" s="49">
        <f>F16-F18</f>
        <v>1041191</v>
      </c>
      <c r="G19" s="28"/>
    </row>
    <row r="20" spans="1:7" ht="23.25" x14ac:dyDescent="0.35">
      <c r="A20" s="27"/>
      <c r="B20" s="27"/>
      <c r="C20" s="27"/>
      <c r="D20" s="27"/>
      <c r="E20" s="38"/>
      <c r="F20" s="50"/>
      <c r="G20" s="28"/>
    </row>
    <row r="21" spans="1:7" ht="23.25" x14ac:dyDescent="0.35">
      <c r="A21" s="27"/>
      <c r="B21" s="27" t="s">
        <v>10</v>
      </c>
      <c r="C21" s="27"/>
      <c r="D21" s="27"/>
      <c r="E21" s="27"/>
      <c r="F21" s="28"/>
      <c r="G21" s="28"/>
    </row>
    <row r="22" spans="1:7" ht="23.25" x14ac:dyDescent="0.35">
      <c r="A22" s="27"/>
      <c r="B22" s="27"/>
      <c r="C22" s="27"/>
      <c r="D22" s="27"/>
      <c r="E22" s="27"/>
      <c r="F22" s="28"/>
      <c r="G22" s="28"/>
    </row>
    <row r="23" spans="1:7" ht="23.25" x14ac:dyDescent="0.35">
      <c r="A23" s="38"/>
      <c r="B23" s="27" t="s">
        <v>183</v>
      </c>
      <c r="C23" s="27"/>
      <c r="D23" s="27"/>
      <c r="E23" s="27"/>
      <c r="F23" s="28">
        <v>1531023</v>
      </c>
      <c r="G23" s="27"/>
    </row>
    <row r="24" spans="1:7" ht="24" thickBot="1" x14ac:dyDescent="0.4">
      <c r="A24" s="38"/>
      <c r="B24" s="27"/>
      <c r="C24" s="27"/>
      <c r="D24" s="27"/>
      <c r="E24" s="27"/>
      <c r="F24" s="51">
        <v>0</v>
      </c>
      <c r="G24" s="27"/>
    </row>
    <row r="25" spans="1:7" ht="24" thickTop="1" x14ac:dyDescent="0.35">
      <c r="A25" s="38"/>
      <c r="B25" s="27" t="s">
        <v>184</v>
      </c>
      <c r="C25" s="27"/>
      <c r="D25" s="27"/>
      <c r="E25" s="27"/>
      <c r="F25" s="52">
        <f>SUM(F23:F24)</f>
        <v>1531023</v>
      </c>
      <c r="G25" s="27"/>
    </row>
    <row r="26" spans="1:7" ht="23.25" x14ac:dyDescent="0.35">
      <c r="A26" s="27"/>
      <c r="B26" s="27"/>
      <c r="C26" s="27"/>
      <c r="D26" s="27"/>
      <c r="E26" s="26" t="s">
        <v>11</v>
      </c>
      <c r="F26" s="27"/>
      <c r="G26" s="27"/>
    </row>
    <row r="27" spans="1:7" ht="23.25" x14ac:dyDescent="0.35">
      <c r="A27" s="27"/>
      <c r="B27" s="27"/>
      <c r="C27" s="31"/>
      <c r="D27" s="27"/>
      <c r="E27" s="27"/>
      <c r="F27" s="53"/>
      <c r="G27" s="27"/>
    </row>
    <row r="28" spans="1:7" ht="23.25" x14ac:dyDescent="0.35">
      <c r="A28" s="27"/>
      <c r="B28" s="27" t="s">
        <v>185</v>
      </c>
      <c r="C28" s="27"/>
      <c r="D28" s="27"/>
      <c r="E28" s="27"/>
      <c r="F28" s="53">
        <v>465283</v>
      </c>
      <c r="G28" s="54"/>
    </row>
    <row r="29" spans="1:7" ht="24" thickBot="1" x14ac:dyDescent="0.4">
      <c r="A29" s="27"/>
      <c r="B29" s="27" t="s">
        <v>170</v>
      </c>
      <c r="C29" s="27"/>
      <c r="D29" s="27"/>
      <c r="E29" s="27"/>
      <c r="F29" s="55">
        <v>0</v>
      </c>
      <c r="G29" s="27"/>
    </row>
    <row r="30" spans="1:7" ht="24" thickTop="1" x14ac:dyDescent="0.35">
      <c r="A30" s="27"/>
      <c r="B30" s="27" t="s">
        <v>126</v>
      </c>
      <c r="C30" s="27"/>
      <c r="D30" s="27"/>
      <c r="E30" s="27"/>
      <c r="F30" s="53">
        <f>F28-F29</f>
        <v>465283</v>
      </c>
      <c r="G30" s="27"/>
    </row>
    <row r="31" spans="1:7" ht="24" thickBot="1" x14ac:dyDescent="0.4">
      <c r="A31" s="27"/>
      <c r="B31" s="27" t="s">
        <v>12</v>
      </c>
      <c r="C31" s="27"/>
      <c r="D31" s="27"/>
      <c r="E31" s="27"/>
      <c r="F31" s="56">
        <f>+'March 2023'!C84</f>
        <v>18532</v>
      </c>
      <c r="G31" s="27"/>
    </row>
    <row r="32" spans="1:7" ht="24" thickTop="1" x14ac:dyDescent="0.35">
      <c r="A32" s="27"/>
      <c r="B32" s="27" t="s">
        <v>225</v>
      </c>
      <c r="C32" s="27"/>
      <c r="D32" s="27"/>
      <c r="E32" s="27"/>
      <c r="F32" s="57">
        <f>+'March 2023'!C84</f>
        <v>18532</v>
      </c>
      <c r="G32" s="27"/>
    </row>
    <row r="33" spans="1:7" ht="23.25" x14ac:dyDescent="0.35">
      <c r="A33" s="27"/>
      <c r="B33" s="167" t="s">
        <v>13</v>
      </c>
      <c r="C33" s="167"/>
      <c r="D33" s="167"/>
      <c r="E33" s="167"/>
      <c r="F33" s="58">
        <f>+F30-F31</f>
        <v>446751</v>
      </c>
      <c r="G33" s="27"/>
    </row>
    <row r="34" spans="1:7" ht="23.25" x14ac:dyDescent="0.35">
      <c r="A34" s="27"/>
      <c r="B34" s="27"/>
      <c r="C34" s="27"/>
      <c r="D34" s="27"/>
      <c r="E34" s="26" t="s">
        <v>14</v>
      </c>
      <c r="F34" s="27"/>
      <c r="G34" s="27"/>
    </row>
    <row r="35" spans="1:7" ht="23.25" x14ac:dyDescent="0.35">
      <c r="A35" s="27"/>
      <c r="B35" s="27" t="s">
        <v>15</v>
      </c>
      <c r="C35" s="27"/>
      <c r="D35" s="27"/>
      <c r="E35" s="27"/>
      <c r="F35" s="53">
        <v>140140.71</v>
      </c>
      <c r="G35" s="27"/>
    </row>
    <row r="36" spans="1:7" ht="23.25" x14ac:dyDescent="0.35">
      <c r="A36" s="27"/>
      <c r="B36" s="27" t="s">
        <v>16</v>
      </c>
      <c r="C36" s="27"/>
      <c r="D36" s="27"/>
      <c r="E36" s="27"/>
      <c r="F36" s="53">
        <v>389.51</v>
      </c>
      <c r="G36" s="27"/>
    </row>
    <row r="37" spans="1:7" ht="23.25" x14ac:dyDescent="0.35">
      <c r="A37" s="27"/>
      <c r="B37" s="27" t="s">
        <v>196</v>
      </c>
      <c r="C37" s="27"/>
      <c r="D37" s="27"/>
      <c r="E37" s="27"/>
      <c r="F37" s="53">
        <v>20000</v>
      </c>
      <c r="G37" s="27"/>
    </row>
    <row r="38" spans="1:7" ht="23.25" x14ac:dyDescent="0.35">
      <c r="A38" s="27"/>
      <c r="B38" s="27" t="s">
        <v>17</v>
      </c>
      <c r="C38" s="27"/>
      <c r="D38" s="27"/>
      <c r="E38" s="27"/>
      <c r="F38" s="59">
        <f>SUM(F35+F36-F37)</f>
        <v>120530.22</v>
      </c>
      <c r="G38" s="27"/>
    </row>
    <row r="39" spans="1:7" ht="18.75" x14ac:dyDescent="0.3">
      <c r="A39" s="25"/>
      <c r="B39" s="25"/>
      <c r="C39" s="25"/>
      <c r="D39" s="25"/>
      <c r="E39" s="25"/>
      <c r="F39" s="25"/>
      <c r="G39" s="25"/>
    </row>
    <row r="40" spans="1:7" ht="23.25" x14ac:dyDescent="0.35">
      <c r="A40" s="25"/>
      <c r="B40" s="25"/>
      <c r="C40" s="25"/>
      <c r="D40" s="25"/>
      <c r="E40" s="26" t="s">
        <v>186</v>
      </c>
      <c r="F40" s="25"/>
      <c r="G40" s="26" t="s">
        <v>187</v>
      </c>
    </row>
    <row r="41" spans="1:7" ht="23.25" x14ac:dyDescent="0.35">
      <c r="A41" s="25"/>
      <c r="B41" s="26" t="s">
        <v>188</v>
      </c>
      <c r="C41" s="25"/>
      <c r="D41" s="25"/>
      <c r="E41" s="53">
        <v>20000</v>
      </c>
      <c r="F41" s="53">
        <v>20055.63</v>
      </c>
      <c r="G41" s="175">
        <v>45316</v>
      </c>
    </row>
    <row r="42" spans="1:7" ht="23.25" x14ac:dyDescent="0.35">
      <c r="A42" s="25"/>
      <c r="B42" s="26" t="s">
        <v>189</v>
      </c>
      <c r="C42" s="25"/>
      <c r="D42" s="25"/>
      <c r="E42" s="53">
        <v>20000</v>
      </c>
      <c r="F42" s="53">
        <v>20050.84</v>
      </c>
      <c r="G42" s="175">
        <v>45043</v>
      </c>
    </row>
    <row r="43" spans="1:7" ht="23.25" x14ac:dyDescent="0.35">
      <c r="A43" s="25"/>
      <c r="B43" s="26" t="s">
        <v>190</v>
      </c>
      <c r="C43" s="25"/>
      <c r="D43" s="25"/>
      <c r="E43" s="53">
        <v>20000</v>
      </c>
      <c r="F43" s="53">
        <v>20046.23</v>
      </c>
      <c r="G43" s="175">
        <v>45070</v>
      </c>
    </row>
    <row r="44" spans="1:7" ht="23.25" x14ac:dyDescent="0.35">
      <c r="A44" s="25"/>
      <c r="B44" s="26" t="s">
        <v>191</v>
      </c>
      <c r="C44" s="25"/>
      <c r="D44" s="25"/>
      <c r="E44" s="53">
        <v>20000</v>
      </c>
      <c r="F44" s="53">
        <v>20061.7</v>
      </c>
      <c r="G44" s="175">
        <v>45126</v>
      </c>
    </row>
    <row r="45" spans="1:7" ht="23.25" x14ac:dyDescent="0.35">
      <c r="A45" s="12"/>
      <c r="B45" s="176" t="s">
        <v>192</v>
      </c>
      <c r="C45" s="177"/>
      <c r="D45" s="177"/>
      <c r="E45" s="53">
        <v>20000</v>
      </c>
      <c r="F45" s="53">
        <v>20182.96</v>
      </c>
      <c r="G45" s="175">
        <v>45215</v>
      </c>
    </row>
    <row r="46" spans="1:7" ht="23.25" x14ac:dyDescent="0.35">
      <c r="A46" s="12"/>
      <c r="B46" s="176" t="s">
        <v>193</v>
      </c>
      <c r="C46" s="12"/>
      <c r="D46" s="12"/>
      <c r="E46" s="53">
        <v>20000</v>
      </c>
      <c r="F46" s="53">
        <v>20196.3</v>
      </c>
      <c r="G46" s="175">
        <v>45237</v>
      </c>
    </row>
    <row r="47" spans="1:7" ht="23.25" x14ac:dyDescent="0.35">
      <c r="A47" s="12"/>
      <c r="B47" s="176" t="s">
        <v>194</v>
      </c>
      <c r="C47" s="12"/>
      <c r="D47" s="12"/>
      <c r="E47" s="53">
        <v>20000</v>
      </c>
      <c r="F47" s="53">
        <v>20146.55</v>
      </c>
      <c r="G47" s="175">
        <v>45265</v>
      </c>
    </row>
    <row r="48" spans="1:7" ht="23.25" x14ac:dyDescent="0.35">
      <c r="A48" s="12"/>
      <c r="B48" s="176" t="s">
        <v>195</v>
      </c>
      <c r="C48" s="12"/>
      <c r="D48" s="12"/>
      <c r="E48" s="53">
        <v>20000</v>
      </c>
      <c r="F48" s="53">
        <v>20130.55</v>
      </c>
      <c r="G48" s="175">
        <v>45294</v>
      </c>
    </row>
    <row r="49" spans="1:7" ht="23.25" x14ac:dyDescent="0.35">
      <c r="A49" s="12"/>
      <c r="B49" s="176" t="s">
        <v>226</v>
      </c>
      <c r="C49" s="12"/>
      <c r="D49" s="12"/>
      <c r="E49" s="53">
        <v>20000</v>
      </c>
      <c r="F49" s="53">
        <v>20034.36</v>
      </c>
      <c r="G49" s="175">
        <v>45339</v>
      </c>
    </row>
    <row r="50" spans="1:7" ht="15.75" x14ac:dyDescent="0.25">
      <c r="A50" s="12"/>
      <c r="B50" s="12"/>
      <c r="C50" s="12"/>
      <c r="D50" s="12"/>
      <c r="E50" s="12"/>
      <c r="F50" s="12" t="s">
        <v>227</v>
      </c>
      <c r="G50" s="12"/>
    </row>
    <row r="51" spans="1:7" ht="15.75" x14ac:dyDescent="0.25">
      <c r="A51" s="12"/>
      <c r="B51" s="12"/>
      <c r="C51" s="12"/>
      <c r="D51" s="12"/>
      <c r="E51" s="12"/>
      <c r="F51" s="12"/>
      <c r="G51" s="12"/>
    </row>
    <row r="52" spans="1:7" ht="15.75" x14ac:dyDescent="0.25">
      <c r="A52" s="12"/>
      <c r="B52" s="12"/>
      <c r="C52" s="12"/>
      <c r="D52" s="12"/>
      <c r="E52" s="12"/>
      <c r="F52" s="12"/>
      <c r="G52" s="12"/>
    </row>
    <row r="53" spans="1:7" ht="15.75" x14ac:dyDescent="0.25">
      <c r="A53" s="12"/>
      <c r="B53" s="12"/>
      <c r="C53" s="12"/>
      <c r="D53" s="12"/>
      <c r="E53" s="12"/>
      <c r="F53" s="12"/>
      <c r="G53" s="12"/>
    </row>
    <row r="54" spans="1:7" ht="15.75" x14ac:dyDescent="0.25">
      <c r="A54" s="12"/>
      <c r="B54" s="12"/>
      <c r="C54" s="12"/>
      <c r="D54" s="12"/>
      <c r="E54" s="12"/>
      <c r="F54" s="12"/>
      <c r="G54" s="12"/>
    </row>
    <row r="55" spans="1:7" ht="15.75" x14ac:dyDescent="0.25">
      <c r="A55" s="12"/>
      <c r="B55" s="12"/>
      <c r="C55" s="12"/>
      <c r="D55" s="12"/>
      <c r="E55" s="12"/>
      <c r="F55" s="12"/>
      <c r="G55" s="12"/>
    </row>
    <row r="56" spans="1:7" ht="15.75" x14ac:dyDescent="0.25">
      <c r="A56" s="12"/>
      <c r="B56" s="12"/>
      <c r="C56" s="12"/>
      <c r="D56" s="12"/>
      <c r="E56" s="12"/>
      <c r="F56" s="12"/>
      <c r="G56" s="12"/>
    </row>
    <row r="57" spans="1:7" ht="15.75" x14ac:dyDescent="0.25">
      <c r="A57" s="12"/>
      <c r="B57" s="12"/>
      <c r="C57" s="12"/>
      <c r="D57" s="12"/>
      <c r="E57" s="12"/>
      <c r="F57" s="12"/>
      <c r="G57" s="12"/>
    </row>
    <row r="58" spans="1:7" ht="15.75" x14ac:dyDescent="0.25">
      <c r="A58" s="12"/>
      <c r="B58" s="12"/>
      <c r="C58" s="12"/>
      <c r="D58" s="12"/>
      <c r="E58" s="12"/>
      <c r="F58" s="12"/>
      <c r="G58" s="12"/>
    </row>
    <row r="59" spans="1:7" ht="15.75" x14ac:dyDescent="0.25">
      <c r="A59" s="12"/>
      <c r="B59" s="12"/>
      <c r="C59" s="12"/>
      <c r="D59" s="12"/>
      <c r="E59" s="12"/>
      <c r="F59" s="12"/>
      <c r="G59" s="12"/>
    </row>
    <row r="60" spans="1:7" ht="15.75" x14ac:dyDescent="0.25">
      <c r="A60" s="12"/>
      <c r="B60" s="12"/>
      <c r="C60" s="12"/>
      <c r="D60" s="12"/>
      <c r="E60" s="12"/>
      <c r="F60" s="12"/>
      <c r="G60" s="12"/>
    </row>
    <row r="61" spans="1:7" ht="15.75" x14ac:dyDescent="0.25">
      <c r="A61" s="12"/>
      <c r="B61" s="12"/>
      <c r="C61" s="12"/>
      <c r="D61" s="12"/>
      <c r="E61" s="12"/>
      <c r="F61" s="12"/>
      <c r="G61" s="12"/>
    </row>
    <row r="62" spans="1:7" ht="15.75" x14ac:dyDescent="0.25">
      <c r="A62" s="12"/>
      <c r="B62" s="12"/>
      <c r="C62" s="12"/>
      <c r="D62" s="12"/>
      <c r="E62" s="12"/>
      <c r="F62" s="12"/>
      <c r="G62" s="12"/>
    </row>
    <row r="63" spans="1:7" ht="15.75" x14ac:dyDescent="0.25">
      <c r="A63" s="12"/>
      <c r="B63" s="12"/>
      <c r="C63" s="12"/>
      <c r="D63" s="12"/>
      <c r="E63" s="12"/>
      <c r="F63" s="12"/>
      <c r="G63" s="12"/>
    </row>
    <row r="64" spans="1:7" ht="15.75" x14ac:dyDescent="0.25">
      <c r="A64" s="12"/>
      <c r="B64" s="12"/>
      <c r="C64" s="12"/>
      <c r="D64" s="12"/>
      <c r="E64" s="12"/>
      <c r="F64" s="12"/>
      <c r="G64" s="12"/>
    </row>
    <row r="65" spans="1:7" ht="15.75" x14ac:dyDescent="0.25">
      <c r="A65" s="12"/>
      <c r="B65" s="12"/>
      <c r="C65" s="12"/>
      <c r="D65" s="12"/>
      <c r="E65" s="12"/>
      <c r="F65" s="12"/>
      <c r="G65" s="12"/>
    </row>
    <row r="66" spans="1:7" ht="15.75" x14ac:dyDescent="0.25">
      <c r="A66" s="12"/>
      <c r="B66" s="12"/>
      <c r="C66" s="12"/>
      <c r="D66" s="12"/>
      <c r="E66" s="12"/>
      <c r="F66" s="12"/>
      <c r="G66" s="12"/>
    </row>
    <row r="67" spans="1:7" ht="15.75" x14ac:dyDescent="0.25">
      <c r="A67" s="12"/>
      <c r="B67" s="12"/>
      <c r="C67" s="12"/>
      <c r="D67" s="12"/>
      <c r="E67" s="12"/>
      <c r="F67" s="12"/>
      <c r="G67" s="12"/>
    </row>
    <row r="68" spans="1:7" ht="15.75" x14ac:dyDescent="0.25">
      <c r="A68" s="12"/>
      <c r="B68" s="12"/>
      <c r="C68" s="12"/>
      <c r="D68" s="12"/>
      <c r="E68" s="12"/>
      <c r="F68" s="12"/>
      <c r="G68" s="12"/>
    </row>
    <row r="69" spans="1:7" ht="15.75" x14ac:dyDescent="0.25">
      <c r="A69" s="12"/>
      <c r="B69" s="12"/>
      <c r="C69" s="12"/>
      <c r="D69" s="12"/>
      <c r="E69" s="12"/>
      <c r="F69" s="12"/>
      <c r="G69" s="12"/>
    </row>
    <row r="70" spans="1:7" ht="15.75" x14ac:dyDescent="0.25">
      <c r="A70" s="12"/>
      <c r="B70" s="12"/>
      <c r="C70" s="12"/>
      <c r="D70" s="12"/>
      <c r="E70" s="12"/>
      <c r="F70" s="12"/>
      <c r="G70" s="12"/>
    </row>
    <row r="71" spans="1:7" ht="15.75" x14ac:dyDescent="0.25">
      <c r="A71" s="12"/>
      <c r="B71" s="12"/>
      <c r="C71" s="12"/>
      <c r="D71" s="12"/>
      <c r="E71" s="12"/>
      <c r="F71" s="12"/>
      <c r="G71" s="12"/>
    </row>
    <row r="72" spans="1:7" ht="15.75" x14ac:dyDescent="0.25">
      <c r="A72" s="12"/>
      <c r="B72" s="12"/>
      <c r="C72" s="12"/>
      <c r="D72" s="12"/>
      <c r="E72" s="12"/>
      <c r="F72" s="12"/>
      <c r="G72" s="12"/>
    </row>
    <row r="73" spans="1:7" ht="15.75" x14ac:dyDescent="0.25">
      <c r="A73" s="12"/>
      <c r="B73" s="12"/>
      <c r="C73" s="12"/>
      <c r="D73" s="12"/>
      <c r="E73" s="12"/>
      <c r="F73" s="12"/>
      <c r="G73" s="12"/>
    </row>
    <row r="74" spans="1:7" ht="15.75" x14ac:dyDescent="0.25">
      <c r="A74" s="12"/>
      <c r="B74" s="12"/>
      <c r="C74" s="12"/>
      <c r="D74" s="12"/>
      <c r="E74" s="12"/>
      <c r="F74" s="12"/>
      <c r="G74" s="12"/>
    </row>
    <row r="75" spans="1:7" ht="15.75" x14ac:dyDescent="0.25">
      <c r="A75" s="12"/>
      <c r="B75" s="12"/>
      <c r="C75" s="12"/>
      <c r="D75" s="12"/>
      <c r="E75" s="12"/>
      <c r="F75" s="12"/>
      <c r="G75" s="12"/>
    </row>
    <row r="76" spans="1:7" ht="15.75" x14ac:dyDescent="0.25">
      <c r="A76" s="12"/>
      <c r="B76" s="12"/>
      <c r="C76" s="12"/>
      <c r="D76" s="12"/>
      <c r="E76" s="12"/>
      <c r="F76" s="12"/>
      <c r="G76" s="12"/>
    </row>
    <row r="77" spans="1:7" ht="15.75" x14ac:dyDescent="0.25">
      <c r="A77" s="12"/>
      <c r="B77" s="12"/>
      <c r="C77" s="12"/>
      <c r="D77" s="12"/>
      <c r="E77" s="12"/>
      <c r="F77" s="12"/>
      <c r="G77" s="12"/>
    </row>
    <row r="78" spans="1:7" ht="15.75" x14ac:dyDescent="0.25">
      <c r="A78" s="12"/>
      <c r="B78" s="12"/>
      <c r="C78" s="12"/>
      <c r="D78" s="12"/>
      <c r="E78" s="12"/>
      <c r="F78" s="12"/>
      <c r="G78" s="12"/>
    </row>
    <row r="79" spans="1:7" ht="15.75" x14ac:dyDescent="0.25">
      <c r="A79" s="12"/>
      <c r="B79" s="12"/>
      <c r="C79" s="12"/>
      <c r="D79" s="12"/>
      <c r="E79" s="12"/>
      <c r="F79" s="12"/>
      <c r="G79" s="12"/>
    </row>
    <row r="80" spans="1:7" ht="15.75" x14ac:dyDescent="0.25">
      <c r="A80" s="12"/>
      <c r="B80" s="12"/>
      <c r="C80" s="12"/>
      <c r="D80" s="12"/>
      <c r="E80" s="12"/>
      <c r="F80" s="12"/>
      <c r="G80" s="12"/>
    </row>
    <row r="81" spans="1:7" ht="15.75" x14ac:dyDescent="0.25">
      <c r="A81" s="12"/>
      <c r="B81" s="12"/>
      <c r="C81" s="12"/>
      <c r="D81" s="12"/>
      <c r="E81" s="12"/>
      <c r="F81" s="12"/>
      <c r="G81" s="12"/>
    </row>
    <row r="82" spans="1:7" ht="15.75" x14ac:dyDescent="0.25">
      <c r="A82" s="12"/>
      <c r="B82" s="12"/>
      <c r="C82" s="12"/>
      <c r="D82" s="12"/>
      <c r="E82" s="12"/>
      <c r="F82" s="12"/>
      <c r="G82" s="12"/>
    </row>
    <row r="83" spans="1:7" ht="15.75" x14ac:dyDescent="0.25">
      <c r="A83" s="12"/>
      <c r="B83" s="12"/>
      <c r="C83" s="12"/>
      <c r="D83" s="12"/>
      <c r="E83" s="12"/>
      <c r="F83" s="12"/>
      <c r="G83" s="12"/>
    </row>
    <row r="84" spans="1:7" ht="15.75" x14ac:dyDescent="0.25">
      <c r="A84" s="12"/>
      <c r="B84" s="12"/>
      <c r="C84" s="12"/>
      <c r="D84" s="12"/>
      <c r="E84" s="12"/>
      <c r="F84" s="12"/>
      <c r="G84" s="12"/>
    </row>
    <row r="85" spans="1:7" ht="15.75" x14ac:dyDescent="0.25">
      <c r="A85" s="12"/>
      <c r="B85" s="12"/>
      <c r="C85" s="12"/>
      <c r="D85" s="12"/>
      <c r="E85" s="12"/>
      <c r="F85" s="12"/>
      <c r="G85" s="12"/>
    </row>
    <row r="86" spans="1:7" ht="15.75" x14ac:dyDescent="0.25">
      <c r="A86" s="12"/>
      <c r="B86" s="12"/>
      <c r="C86" s="12"/>
      <c r="D86" s="12"/>
      <c r="E86" s="12"/>
      <c r="F86" s="12"/>
      <c r="G86" s="12"/>
    </row>
    <row r="87" spans="1:7" ht="15.75" x14ac:dyDescent="0.25">
      <c r="A87" s="12"/>
      <c r="B87" s="12"/>
      <c r="C87" s="12"/>
      <c r="D87" s="12"/>
      <c r="E87" s="12"/>
      <c r="F87" s="12"/>
      <c r="G87" s="12"/>
    </row>
    <row r="88" spans="1:7" ht="15.75" x14ac:dyDescent="0.25">
      <c r="A88" s="12"/>
      <c r="B88" s="12"/>
      <c r="C88" s="12"/>
      <c r="D88" s="12"/>
      <c r="E88" s="12"/>
      <c r="F88" s="12"/>
      <c r="G88" s="12"/>
    </row>
    <row r="89" spans="1:7" ht="15.75" x14ac:dyDescent="0.25">
      <c r="A89" s="12"/>
      <c r="B89" s="12"/>
      <c r="C89" s="12"/>
      <c r="D89" s="12"/>
      <c r="E89" s="12"/>
      <c r="F89" s="12"/>
      <c r="G89" s="12"/>
    </row>
    <row r="90" spans="1:7" ht="15.75" x14ac:dyDescent="0.25">
      <c r="A90" s="12"/>
      <c r="B90" s="12"/>
      <c r="C90" s="12"/>
      <c r="D90" s="12"/>
      <c r="E90" s="12"/>
      <c r="F90" s="12"/>
      <c r="G90" s="12"/>
    </row>
    <row r="91" spans="1:7" ht="15.75" x14ac:dyDescent="0.25">
      <c r="A91" s="12"/>
      <c r="B91" s="12"/>
      <c r="C91" s="12"/>
      <c r="D91" s="12"/>
      <c r="E91" s="12"/>
      <c r="F91" s="12"/>
      <c r="G91" s="12"/>
    </row>
    <row r="92" spans="1:7" ht="15.75" x14ac:dyDescent="0.25">
      <c r="A92" s="12"/>
      <c r="B92" s="12"/>
      <c r="C92" s="12"/>
      <c r="D92" s="12"/>
      <c r="E92" s="12"/>
      <c r="F92" s="12"/>
      <c r="G92" s="12"/>
    </row>
    <row r="93" spans="1:7" ht="15.75" x14ac:dyDescent="0.25">
      <c r="A93" s="12"/>
      <c r="B93" s="12"/>
      <c r="C93" s="12"/>
      <c r="D93" s="12"/>
      <c r="E93" s="12"/>
      <c r="F93" s="12"/>
      <c r="G93" s="12"/>
    </row>
    <row r="94" spans="1:7" ht="15.75" x14ac:dyDescent="0.25">
      <c r="A94" s="12"/>
      <c r="B94" s="12"/>
      <c r="C94" s="12"/>
      <c r="D94" s="12"/>
      <c r="E94" s="12"/>
      <c r="F94" s="12"/>
      <c r="G94" s="12"/>
    </row>
    <row r="95" spans="1:7" ht="15.75" x14ac:dyDescent="0.25">
      <c r="A95" s="12"/>
      <c r="B95" s="12"/>
      <c r="C95" s="12"/>
      <c r="D95" s="12"/>
      <c r="E95" s="12"/>
      <c r="F95" s="12"/>
      <c r="G95" s="12"/>
    </row>
    <row r="96" spans="1:7" ht="15.75" x14ac:dyDescent="0.25">
      <c r="A96" s="12"/>
      <c r="B96" s="12"/>
      <c r="C96" s="12"/>
      <c r="D96" s="12"/>
      <c r="E96" s="12"/>
      <c r="F96" s="12"/>
      <c r="G96" s="12"/>
    </row>
    <row r="97" spans="1:8" ht="15.75" x14ac:dyDescent="0.25">
      <c r="A97" s="12"/>
      <c r="B97" s="12"/>
      <c r="C97" s="12"/>
      <c r="D97" s="12"/>
      <c r="E97" s="12"/>
      <c r="F97" s="12"/>
      <c r="G97" s="12"/>
    </row>
    <row r="98" spans="1:8" ht="15.75" x14ac:dyDescent="0.25">
      <c r="A98" s="12"/>
      <c r="B98" s="12"/>
      <c r="C98" s="12"/>
      <c r="D98" s="12"/>
      <c r="E98" s="12"/>
      <c r="F98" s="12"/>
      <c r="G98" s="12"/>
    </row>
    <row r="99" spans="1:8" ht="15.75" x14ac:dyDescent="0.25">
      <c r="A99" s="12"/>
      <c r="B99" s="12"/>
      <c r="C99" s="12"/>
      <c r="D99" s="12"/>
      <c r="E99" s="12"/>
      <c r="F99" s="12"/>
      <c r="G99" s="12"/>
    </row>
    <row r="100" spans="1:8" ht="15.75" x14ac:dyDescent="0.25">
      <c r="A100" s="12"/>
      <c r="B100" s="12"/>
      <c r="C100" s="12"/>
      <c r="D100" s="12"/>
      <c r="E100" s="12"/>
      <c r="F100" s="12"/>
      <c r="G100" s="12"/>
    </row>
    <row r="101" spans="1:8" ht="15.75" x14ac:dyDescent="0.25">
      <c r="A101" s="12"/>
      <c r="B101" s="12"/>
      <c r="C101" s="12"/>
      <c r="D101" s="12"/>
      <c r="E101" s="12"/>
      <c r="F101" s="12"/>
      <c r="G101" s="12"/>
    </row>
    <row r="102" spans="1:8" ht="15.75" x14ac:dyDescent="0.25">
      <c r="A102" s="12"/>
      <c r="B102" s="12"/>
      <c r="C102" s="12"/>
      <c r="D102" s="12"/>
      <c r="E102" s="12"/>
      <c r="F102" s="12"/>
      <c r="G102" s="12"/>
    </row>
    <row r="103" spans="1:8" ht="15.75" x14ac:dyDescent="0.25">
      <c r="A103" s="12"/>
      <c r="B103" s="12"/>
      <c r="C103" s="12"/>
      <c r="D103" s="12"/>
      <c r="E103" s="12"/>
      <c r="F103" s="12"/>
      <c r="G103" s="12"/>
    </row>
    <row r="104" spans="1:8" ht="15.75" x14ac:dyDescent="0.25">
      <c r="A104" s="12"/>
      <c r="B104" s="12"/>
      <c r="C104" s="12"/>
      <c r="D104" s="12"/>
      <c r="E104" s="12"/>
      <c r="F104" s="12"/>
      <c r="G104" s="12"/>
    </row>
    <row r="105" spans="1:8" ht="15.75" x14ac:dyDescent="0.25">
      <c r="A105" s="13"/>
      <c r="B105" s="13"/>
      <c r="C105" s="13"/>
      <c r="D105" s="13"/>
      <c r="E105" s="13"/>
      <c r="F105" s="13"/>
      <c r="G105" s="13"/>
      <c r="H105" s="2"/>
    </row>
    <row r="106" spans="1:8" ht="15.75" x14ac:dyDescent="0.25">
      <c r="A106" s="13"/>
      <c r="B106" s="13"/>
      <c r="C106" s="13"/>
      <c r="D106" s="13"/>
      <c r="E106" s="13"/>
      <c r="F106" s="13"/>
      <c r="G106" s="13"/>
      <c r="H106" s="2"/>
    </row>
    <row r="107" spans="1:8" ht="15.75" x14ac:dyDescent="0.25">
      <c r="A107" s="13"/>
      <c r="B107" s="13"/>
      <c r="C107" s="13"/>
      <c r="D107" s="13"/>
      <c r="E107" s="13"/>
      <c r="F107" s="13"/>
      <c r="G107" s="13"/>
      <c r="H107" s="2"/>
    </row>
    <row r="108" spans="1:8" ht="15.75" x14ac:dyDescent="0.25">
      <c r="A108" s="13"/>
      <c r="B108" s="13"/>
      <c r="C108" s="13"/>
      <c r="D108" s="13"/>
      <c r="E108" s="13"/>
      <c r="F108" s="13"/>
      <c r="G108" s="13"/>
      <c r="H108" s="2"/>
    </row>
    <row r="109" spans="1:8" ht="15.75" x14ac:dyDescent="0.25">
      <c r="A109" s="13"/>
      <c r="B109" s="13"/>
      <c r="C109" s="13"/>
      <c r="D109" s="13"/>
      <c r="E109" s="13"/>
      <c r="F109" s="13"/>
      <c r="G109" s="13"/>
      <c r="H109" s="2"/>
    </row>
    <row r="110" spans="1:8" ht="15.75" x14ac:dyDescent="0.25">
      <c r="A110" s="13"/>
      <c r="B110" s="13"/>
      <c r="C110" s="13"/>
      <c r="D110" s="13"/>
      <c r="E110" s="13"/>
      <c r="F110" s="13"/>
      <c r="G110" s="13"/>
      <c r="H110" s="2"/>
    </row>
    <row r="111" spans="1:8" ht="15.75" x14ac:dyDescent="0.25">
      <c r="A111" s="13"/>
      <c r="B111" s="13"/>
      <c r="C111" s="13"/>
      <c r="D111" s="13"/>
      <c r="E111" s="13"/>
      <c r="F111" s="13"/>
      <c r="G111" s="13"/>
      <c r="H111" s="2"/>
    </row>
    <row r="112" spans="1:8" ht="15.75" x14ac:dyDescent="0.25">
      <c r="A112" s="13"/>
      <c r="B112" s="13"/>
      <c r="C112" s="13"/>
      <c r="D112" s="13"/>
      <c r="E112" s="13"/>
      <c r="F112" s="13"/>
      <c r="G112" s="13"/>
      <c r="H112" s="2"/>
    </row>
    <row r="113" spans="1:8" ht="15.75" x14ac:dyDescent="0.25">
      <c r="A113" s="13"/>
      <c r="B113" s="13"/>
      <c r="C113" s="13"/>
      <c r="D113" s="13"/>
      <c r="E113" s="13"/>
      <c r="F113" s="13"/>
      <c r="G113" s="13"/>
      <c r="H113" s="2"/>
    </row>
    <row r="114" spans="1:8" ht="15.75" x14ac:dyDescent="0.25">
      <c r="A114" s="13"/>
      <c r="B114" s="13"/>
      <c r="C114" s="13"/>
      <c r="D114" s="13"/>
      <c r="E114" s="13"/>
      <c r="F114" s="13"/>
      <c r="G114" s="13"/>
      <c r="H114" s="2"/>
    </row>
    <row r="115" spans="1:8" ht="15.75" x14ac:dyDescent="0.25">
      <c r="A115" s="13"/>
      <c r="B115" s="13"/>
      <c r="C115" s="13"/>
      <c r="D115" s="13"/>
      <c r="E115" s="13"/>
      <c r="F115" s="13"/>
      <c r="G115" s="13"/>
      <c r="H115" s="2"/>
    </row>
    <row r="116" spans="1:8" ht="15.75" x14ac:dyDescent="0.25">
      <c r="A116" s="13"/>
      <c r="B116" s="13"/>
      <c r="C116" s="13"/>
      <c r="D116" s="13"/>
      <c r="E116" s="13"/>
      <c r="F116" s="13"/>
      <c r="G116" s="13"/>
      <c r="H116" s="2"/>
    </row>
    <row r="117" spans="1:8" ht="15.75" x14ac:dyDescent="0.25">
      <c r="A117" s="13"/>
      <c r="B117" s="13"/>
      <c r="C117" s="13"/>
      <c r="D117" s="13"/>
      <c r="E117" s="13"/>
      <c r="F117" s="13"/>
      <c r="G117" s="13"/>
      <c r="H117" s="2"/>
    </row>
    <row r="118" spans="1:8" ht="15.75" x14ac:dyDescent="0.25">
      <c r="A118" s="13"/>
      <c r="B118" s="13"/>
      <c r="C118" s="13"/>
      <c r="D118" s="13"/>
      <c r="E118" s="13"/>
      <c r="F118" s="13"/>
      <c r="G118" s="13"/>
      <c r="H118" s="2"/>
    </row>
  </sheetData>
  <mergeCells count="3">
    <mergeCell ref="A1:F1"/>
    <mergeCell ref="A3:F3"/>
    <mergeCell ref="A12:F12"/>
  </mergeCells>
  <pageMargins left="0.7" right="0.7" top="0.75" bottom="0.75" header="0.3" footer="0.3"/>
  <pageSetup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8D644-C80D-431E-975E-2B1E23B2A6F5}">
  <dimension ref="A1:H87"/>
  <sheetViews>
    <sheetView zoomScaleNormal="100" workbookViewId="0">
      <selection activeCell="A6" sqref="A6"/>
    </sheetView>
  </sheetViews>
  <sheetFormatPr defaultColWidth="8.7109375" defaultRowHeight="12.75" x14ac:dyDescent="0.2"/>
  <cols>
    <col min="1" max="1" width="33.5703125" style="1" bestFit="1" customWidth="1"/>
    <col min="2" max="2" width="11.28515625" style="1" bestFit="1" customWidth="1"/>
    <col min="3" max="3" width="10.42578125" style="1" bestFit="1" customWidth="1"/>
    <col min="4" max="5" width="13.140625" style="1" customWidth="1"/>
    <col min="6" max="6" width="11.28515625" style="1" bestFit="1" customWidth="1"/>
    <col min="7" max="7" width="8.7109375" style="1"/>
    <col min="8" max="8" width="11.28515625" style="1" bestFit="1" customWidth="1"/>
    <col min="9" max="16384" width="8.7109375" style="1"/>
  </cols>
  <sheetData>
    <row r="1" spans="1:8" ht="12" customHeight="1" x14ac:dyDescent="0.25">
      <c r="A1" s="185" t="s">
        <v>119</v>
      </c>
      <c r="B1" s="186"/>
      <c r="C1" s="186"/>
      <c r="D1" s="186"/>
      <c r="E1" s="186"/>
      <c r="F1" s="186"/>
      <c r="G1" s="186"/>
      <c r="H1" s="187"/>
    </row>
    <row r="2" spans="1:8" ht="26.25" customHeight="1" x14ac:dyDescent="0.2">
      <c r="A2" s="60" t="s">
        <v>228</v>
      </c>
      <c r="B2" s="61" t="s">
        <v>47</v>
      </c>
      <c r="C2" s="62" t="s">
        <v>48</v>
      </c>
      <c r="D2" s="62" t="s">
        <v>49</v>
      </c>
      <c r="E2" s="61" t="s">
        <v>50</v>
      </c>
      <c r="F2" s="62" t="s">
        <v>51</v>
      </c>
      <c r="G2" s="62" t="s">
        <v>117</v>
      </c>
      <c r="H2" s="63" t="s">
        <v>52</v>
      </c>
    </row>
    <row r="3" spans="1:8" ht="6" customHeight="1" x14ac:dyDescent="0.2">
      <c r="A3" s="64"/>
      <c r="B3" s="65"/>
      <c r="C3" s="66"/>
      <c r="D3" s="66"/>
      <c r="E3" s="65"/>
      <c r="F3" s="66"/>
      <c r="G3" s="66"/>
      <c r="H3" s="67"/>
    </row>
    <row r="4" spans="1:8" ht="17.25" customHeight="1" x14ac:dyDescent="0.2">
      <c r="A4" s="60" t="s">
        <v>53</v>
      </c>
      <c r="B4" s="68"/>
      <c r="C4" s="69"/>
      <c r="D4" s="69"/>
      <c r="E4" s="68"/>
      <c r="F4" s="69"/>
      <c r="G4" s="69"/>
      <c r="H4" s="70"/>
    </row>
    <row r="5" spans="1:8" ht="3.75" customHeight="1" x14ac:dyDescent="0.2">
      <c r="A5" s="71"/>
      <c r="B5" s="68"/>
      <c r="C5" s="69"/>
      <c r="D5" s="69"/>
      <c r="E5" s="68"/>
      <c r="F5" s="69"/>
      <c r="G5" s="69"/>
      <c r="H5" s="70"/>
    </row>
    <row r="6" spans="1:8" x14ac:dyDescent="0.2">
      <c r="A6" s="72" t="s">
        <v>54</v>
      </c>
      <c r="B6" s="73">
        <v>25479</v>
      </c>
      <c r="C6" s="74">
        <v>118184</v>
      </c>
      <c r="D6" s="75">
        <f>ROUND(B6-C6,0)</f>
        <v>-92705</v>
      </c>
      <c r="E6" s="73">
        <f>+[1]February2023!B6+[1]January2023!E6</f>
        <v>1343723.62</v>
      </c>
      <c r="F6" s="74">
        <v>1323655</v>
      </c>
      <c r="G6" s="75">
        <f>ROUND(E6-F6,0)</f>
        <v>20069</v>
      </c>
      <c r="H6" s="67">
        <v>1418215</v>
      </c>
    </row>
    <row r="7" spans="1:8" x14ac:dyDescent="0.2">
      <c r="A7" s="72" t="s">
        <v>107</v>
      </c>
      <c r="B7" s="73">
        <v>0</v>
      </c>
      <c r="C7" s="74"/>
      <c r="D7" s="75">
        <f t="shared" ref="D7:D14" si="0">ROUND(B7-C7,0)</f>
        <v>0</v>
      </c>
      <c r="E7" s="73">
        <f>+[1]February2023!B7+[1]January2023!E7</f>
        <v>0</v>
      </c>
      <c r="F7" s="74"/>
      <c r="G7" s="75">
        <f t="shared" ref="G7:G14" si="1">ROUND(E7-F7,0)</f>
        <v>0</v>
      </c>
      <c r="H7" s="67">
        <v>0</v>
      </c>
    </row>
    <row r="8" spans="1:8" x14ac:dyDescent="0.2">
      <c r="A8" s="72"/>
      <c r="B8" s="73"/>
      <c r="C8" s="74"/>
      <c r="D8" s="75">
        <f t="shared" si="0"/>
        <v>0</v>
      </c>
      <c r="E8" s="73">
        <f>+[1]February2023!B8+[1]January2023!E8</f>
        <v>0</v>
      </c>
      <c r="F8" s="74"/>
      <c r="G8" s="75">
        <f t="shared" si="1"/>
        <v>0</v>
      </c>
      <c r="H8" s="67">
        <v>0</v>
      </c>
    </row>
    <row r="9" spans="1:8" x14ac:dyDescent="0.2">
      <c r="A9" s="72" t="s">
        <v>55</v>
      </c>
      <c r="B9" s="73">
        <v>0</v>
      </c>
      <c r="C9" s="74"/>
      <c r="D9" s="75">
        <f t="shared" si="0"/>
        <v>0</v>
      </c>
      <c r="E9" s="73">
        <f>+[1]February2023!B9+[1]January2023!E9</f>
        <v>15134.28</v>
      </c>
      <c r="F9" s="74">
        <v>13333</v>
      </c>
      <c r="G9" s="75">
        <f t="shared" si="1"/>
        <v>1801</v>
      </c>
      <c r="H9" s="67">
        <v>40000</v>
      </c>
    </row>
    <row r="10" spans="1:8" x14ac:dyDescent="0.2">
      <c r="A10" s="72" t="s">
        <v>56</v>
      </c>
      <c r="B10" s="73">
        <v>0</v>
      </c>
      <c r="C10" s="74"/>
      <c r="D10" s="75">
        <f t="shared" si="0"/>
        <v>0</v>
      </c>
      <c r="E10" s="73">
        <f>+[1]February2023!B10+[1]January2023!E10</f>
        <v>0</v>
      </c>
      <c r="F10" s="74"/>
      <c r="G10" s="75">
        <f t="shared" si="1"/>
        <v>0</v>
      </c>
      <c r="H10" s="67">
        <v>27000</v>
      </c>
    </row>
    <row r="11" spans="1:8" x14ac:dyDescent="0.2">
      <c r="A11" s="72" t="s">
        <v>57</v>
      </c>
      <c r="B11" s="73">
        <v>5178</v>
      </c>
      <c r="C11" s="74">
        <v>375</v>
      </c>
      <c r="D11" s="75">
        <f t="shared" si="0"/>
        <v>4803</v>
      </c>
      <c r="E11" s="73">
        <f>+[1]February2023!B11+[1]January2023!E11</f>
        <v>10023.1</v>
      </c>
      <c r="F11" s="74">
        <f>375+375</f>
        <v>750</v>
      </c>
      <c r="G11" s="75">
        <f t="shared" si="1"/>
        <v>9273</v>
      </c>
      <c r="H11" s="67">
        <v>4500</v>
      </c>
    </row>
    <row r="12" spans="1:8" x14ac:dyDescent="0.2">
      <c r="A12" s="72" t="s">
        <v>58</v>
      </c>
      <c r="B12" s="73">
        <v>1346.28</v>
      </c>
      <c r="C12" s="78">
        <v>1359</v>
      </c>
      <c r="D12" s="75">
        <f t="shared" si="0"/>
        <v>-13</v>
      </c>
      <c r="E12" s="73">
        <f>+[1]February2023!B12+[1]January2023!E12</f>
        <v>2692.56</v>
      </c>
      <c r="F12" s="78">
        <f>1359*2</f>
        <v>2718</v>
      </c>
      <c r="G12" s="75">
        <f t="shared" si="1"/>
        <v>-25</v>
      </c>
      <c r="H12" s="67">
        <v>16308</v>
      </c>
    </row>
    <row r="13" spans="1:8" x14ac:dyDescent="0.2">
      <c r="A13" s="72" t="s">
        <v>171</v>
      </c>
      <c r="B13" s="73">
        <v>3651</v>
      </c>
      <c r="C13" s="78">
        <v>0</v>
      </c>
      <c r="D13" s="75">
        <f t="shared" si="0"/>
        <v>3651</v>
      </c>
      <c r="E13" s="73">
        <f>+[1]February2023!B13+[1]January2023!E13</f>
        <v>5</v>
      </c>
      <c r="F13" s="78">
        <v>0</v>
      </c>
      <c r="G13" s="75">
        <f t="shared" si="1"/>
        <v>5</v>
      </c>
      <c r="H13" s="67"/>
    </row>
    <row r="14" spans="1:8" x14ac:dyDescent="0.2">
      <c r="A14" s="72" t="s">
        <v>120</v>
      </c>
      <c r="B14" s="73">
        <v>0</v>
      </c>
      <c r="C14" s="79">
        <v>0</v>
      </c>
      <c r="D14" s="75">
        <f t="shared" si="0"/>
        <v>0</v>
      </c>
      <c r="E14" s="73">
        <f>+[1]February2023!B14+[1]January2023!E14</f>
        <v>0</v>
      </c>
      <c r="F14" s="79">
        <v>0</v>
      </c>
      <c r="G14" s="75">
        <f t="shared" si="1"/>
        <v>0</v>
      </c>
      <c r="H14" s="67">
        <v>25000</v>
      </c>
    </row>
    <row r="15" spans="1:8" ht="5.25" customHeight="1" x14ac:dyDescent="0.2">
      <c r="A15" s="80"/>
      <c r="B15" s="81"/>
      <c r="C15" s="82"/>
      <c r="D15" s="83"/>
      <c r="E15" s="84"/>
      <c r="F15" s="77"/>
      <c r="G15" s="85"/>
      <c r="H15" s="86"/>
    </row>
    <row r="16" spans="1:8" x14ac:dyDescent="0.2">
      <c r="A16" s="87" t="s">
        <v>8</v>
      </c>
      <c r="B16" s="88">
        <f t="shared" ref="B16:H16" si="2">SUM(B6:B15)</f>
        <v>35654.28</v>
      </c>
      <c r="C16" s="89">
        <f t="shared" si="2"/>
        <v>119918</v>
      </c>
      <c r="D16" s="90">
        <f t="shared" si="2"/>
        <v>-84264</v>
      </c>
      <c r="E16" s="168">
        <f t="shared" si="2"/>
        <v>1371578.5600000003</v>
      </c>
      <c r="F16" s="91">
        <f t="shared" si="2"/>
        <v>1340456</v>
      </c>
      <c r="G16" s="92">
        <f t="shared" si="2"/>
        <v>31123</v>
      </c>
      <c r="H16" s="93">
        <f t="shared" si="2"/>
        <v>1531023</v>
      </c>
    </row>
    <row r="17" spans="1:8" ht="4.5" customHeight="1" x14ac:dyDescent="0.2">
      <c r="A17" s="94"/>
      <c r="B17" s="95"/>
      <c r="C17" s="23"/>
      <c r="D17" s="23"/>
      <c r="E17" s="95"/>
      <c r="F17" s="23"/>
      <c r="G17" s="23"/>
      <c r="H17" s="96"/>
    </row>
    <row r="18" spans="1:8" x14ac:dyDescent="0.2">
      <c r="A18" s="60" t="s">
        <v>59</v>
      </c>
      <c r="B18" s="68"/>
      <c r="C18" s="23"/>
      <c r="D18" s="69"/>
      <c r="E18" s="68"/>
      <c r="F18" s="69"/>
      <c r="G18" s="69"/>
      <c r="H18" s="70"/>
    </row>
    <row r="19" spans="1:8" x14ac:dyDescent="0.2">
      <c r="A19" s="71" t="s">
        <v>60</v>
      </c>
      <c r="B19" s="68"/>
      <c r="C19" s="23"/>
      <c r="D19" s="69"/>
      <c r="E19" s="68"/>
      <c r="F19" s="69"/>
      <c r="G19" s="69"/>
      <c r="H19" s="70"/>
    </row>
    <row r="20" spans="1:8" x14ac:dyDescent="0.2">
      <c r="A20" s="171" t="s">
        <v>108</v>
      </c>
      <c r="B20" s="98">
        <v>0</v>
      </c>
      <c r="C20" s="97">
        <v>0</v>
      </c>
      <c r="D20" s="75">
        <f t="shared" ref="D20:D29" si="3">ROUND(B20-C20,0)</f>
        <v>0</v>
      </c>
      <c r="E20" s="73">
        <f>+[1]February2023!B21+[1]January2023!E21</f>
        <v>2300</v>
      </c>
      <c r="F20" s="97">
        <v>2600</v>
      </c>
      <c r="G20" s="75">
        <f t="shared" ref="G20:G29" si="4">ROUND(E20-F20,0)</f>
        <v>-300</v>
      </c>
      <c r="H20" s="170">
        <v>2600</v>
      </c>
    </row>
    <row r="21" spans="1:8" x14ac:dyDescent="0.2">
      <c r="A21" s="100" t="s">
        <v>121</v>
      </c>
      <c r="B21" s="98"/>
      <c r="C21" s="97">
        <v>0</v>
      </c>
      <c r="D21" s="75">
        <f t="shared" si="3"/>
        <v>0</v>
      </c>
      <c r="E21" s="73">
        <f>+[1]February2023!B22+[1]January2023!E22</f>
        <v>0</v>
      </c>
      <c r="F21" s="97">
        <v>0</v>
      </c>
      <c r="G21" s="75">
        <f t="shared" si="4"/>
        <v>0</v>
      </c>
      <c r="H21" s="67">
        <v>9000</v>
      </c>
    </row>
    <row r="22" spans="1:8" x14ac:dyDescent="0.2">
      <c r="A22" s="101" t="s">
        <v>61</v>
      </c>
      <c r="B22" s="98"/>
      <c r="C22" s="97">
        <v>0</v>
      </c>
      <c r="D22" s="75">
        <f t="shared" si="3"/>
        <v>0</v>
      </c>
      <c r="E22" s="73">
        <f>+[1]February2023!B23+[1]January2023!E23</f>
        <v>0</v>
      </c>
      <c r="F22" s="97">
        <v>0</v>
      </c>
      <c r="G22" s="75">
        <f t="shared" si="4"/>
        <v>0</v>
      </c>
      <c r="H22" s="67">
        <v>3200</v>
      </c>
    </row>
    <row r="23" spans="1:8" x14ac:dyDescent="0.2">
      <c r="A23" s="101" t="s">
        <v>62</v>
      </c>
      <c r="B23" s="98"/>
      <c r="C23" s="97">
        <v>0</v>
      </c>
      <c r="D23" s="75">
        <f t="shared" si="3"/>
        <v>0</v>
      </c>
      <c r="E23" s="73">
        <f>+[1]February2023!B24+[1]January2023!E24</f>
        <v>0</v>
      </c>
      <c r="F23" s="97">
        <v>0</v>
      </c>
      <c r="G23" s="75">
        <f t="shared" si="4"/>
        <v>0</v>
      </c>
      <c r="H23" s="67">
        <v>200</v>
      </c>
    </row>
    <row r="24" spans="1:8" x14ac:dyDescent="0.2">
      <c r="A24" s="101" t="s">
        <v>63</v>
      </c>
      <c r="B24" s="98"/>
      <c r="C24" s="97">
        <v>0</v>
      </c>
      <c r="D24" s="75">
        <f t="shared" si="3"/>
        <v>0</v>
      </c>
      <c r="E24" s="73">
        <f>+[1]February2023!B25+[1]January2023!E25</f>
        <v>0</v>
      </c>
      <c r="F24" s="97">
        <v>0</v>
      </c>
      <c r="G24" s="75">
        <f t="shared" si="4"/>
        <v>0</v>
      </c>
      <c r="H24" s="67">
        <v>500</v>
      </c>
    </row>
    <row r="25" spans="1:8" x14ac:dyDescent="0.2">
      <c r="A25" s="101" t="s">
        <v>64</v>
      </c>
      <c r="B25" s="98"/>
      <c r="C25" s="97">
        <v>0</v>
      </c>
      <c r="D25" s="75">
        <f t="shared" si="3"/>
        <v>0</v>
      </c>
      <c r="E25" s="73">
        <f>+[1]February2023!B26+[1]January2023!E26</f>
        <v>0</v>
      </c>
      <c r="F25" s="97">
        <v>0</v>
      </c>
      <c r="G25" s="75">
        <f t="shared" si="4"/>
        <v>0</v>
      </c>
      <c r="H25" s="67">
        <v>1500</v>
      </c>
    </row>
    <row r="26" spans="1:8" x14ac:dyDescent="0.2">
      <c r="A26" s="101" t="s">
        <v>65</v>
      </c>
      <c r="B26" s="98"/>
      <c r="C26" s="97">
        <v>0</v>
      </c>
      <c r="D26" s="75">
        <f t="shared" si="3"/>
        <v>0</v>
      </c>
      <c r="E26" s="73">
        <f>+[1]February2023!B27+[1]January2023!E27</f>
        <v>0</v>
      </c>
      <c r="F26" s="97">
        <v>0</v>
      </c>
      <c r="G26" s="75">
        <v>0</v>
      </c>
      <c r="H26" s="67">
        <v>0</v>
      </c>
    </row>
    <row r="27" spans="1:8" x14ac:dyDescent="0.2">
      <c r="A27" s="101" t="s">
        <v>109</v>
      </c>
      <c r="B27" s="98">
        <v>953</v>
      </c>
      <c r="C27" s="97">
        <v>1500</v>
      </c>
      <c r="D27" s="75">
        <f t="shared" si="3"/>
        <v>-547</v>
      </c>
      <c r="E27" s="73">
        <f>+[1]February2023!B28+[1]January2023!E28</f>
        <v>1627.51</v>
      </c>
      <c r="F27" s="97">
        <v>3000</v>
      </c>
      <c r="G27" s="75">
        <f t="shared" si="4"/>
        <v>-1372</v>
      </c>
      <c r="H27" s="67">
        <v>18000</v>
      </c>
    </row>
    <row r="28" spans="1:8" x14ac:dyDescent="0.2">
      <c r="A28" s="101" t="s">
        <v>66</v>
      </c>
      <c r="B28" s="98">
        <v>175</v>
      </c>
      <c r="C28" s="97"/>
      <c r="D28" s="75">
        <f t="shared" si="3"/>
        <v>175</v>
      </c>
      <c r="E28" s="73">
        <f>+[1]February2023!B29+[1]January2023!E29</f>
        <v>1874</v>
      </c>
      <c r="F28" s="97">
        <v>1250</v>
      </c>
      <c r="G28" s="75">
        <f t="shared" si="4"/>
        <v>624</v>
      </c>
      <c r="H28" s="67">
        <v>2500</v>
      </c>
    </row>
    <row r="29" spans="1:8" x14ac:dyDescent="0.2">
      <c r="A29" s="101" t="s">
        <v>67</v>
      </c>
      <c r="B29" s="159">
        <v>138</v>
      </c>
      <c r="C29" s="160">
        <v>333.33</v>
      </c>
      <c r="D29" s="178">
        <f t="shared" si="3"/>
        <v>-195</v>
      </c>
      <c r="E29" s="179">
        <f>+[1]February2023!B30+[1]January2023!E30</f>
        <v>57.09</v>
      </c>
      <c r="F29" s="160">
        <v>667</v>
      </c>
      <c r="G29" s="161">
        <f t="shared" si="4"/>
        <v>-610</v>
      </c>
      <c r="H29" s="162">
        <v>4000</v>
      </c>
    </row>
    <row r="30" spans="1:8" x14ac:dyDescent="0.2">
      <c r="A30" s="103" t="s">
        <v>68</v>
      </c>
      <c r="B30" s="104">
        <f>SUM(B20:B29)</f>
        <v>1266</v>
      </c>
      <c r="C30" s="105">
        <f>SUM(C20:C29)</f>
        <v>1833.33</v>
      </c>
      <c r="D30" s="106">
        <f t="shared" ref="D30:G30" si="5">SUM(D21:D29)</f>
        <v>-567</v>
      </c>
      <c r="E30" s="104">
        <f>SUM(E20:E29)</f>
        <v>5858.6</v>
      </c>
      <c r="F30" s="105">
        <f>SUM(F20:F29)</f>
        <v>7517</v>
      </c>
      <c r="G30" s="105">
        <f t="shared" si="5"/>
        <v>-1358</v>
      </c>
      <c r="H30" s="107">
        <f>SUM(H20:H29)</f>
        <v>41500</v>
      </c>
    </row>
    <row r="31" spans="1:8" x14ac:dyDescent="0.2">
      <c r="A31" s="60" t="s">
        <v>69</v>
      </c>
      <c r="B31" s="76"/>
      <c r="C31" s="108"/>
      <c r="D31" s="108"/>
      <c r="E31" s="76"/>
      <c r="F31" s="77"/>
      <c r="G31" s="108"/>
      <c r="H31" s="67"/>
    </row>
    <row r="32" spans="1:8" x14ac:dyDescent="0.2">
      <c r="A32" s="101" t="s">
        <v>71</v>
      </c>
      <c r="B32" s="98">
        <v>440</v>
      </c>
      <c r="C32" s="102">
        <v>500</v>
      </c>
      <c r="D32" s="75">
        <f t="shared" ref="D32:D40" si="6">ROUND(B32-C32,0)</f>
        <v>-60</v>
      </c>
      <c r="E32" s="73">
        <f>+[1]February2023!B33+[1]January2023!E33</f>
        <v>1042.01</v>
      </c>
      <c r="F32" s="102">
        <v>1000</v>
      </c>
      <c r="G32" s="111">
        <f t="shared" ref="G32:G40" si="7">ROUND(E32-F32,0)</f>
        <v>42</v>
      </c>
      <c r="H32" s="67">
        <v>6000</v>
      </c>
    </row>
    <row r="33" spans="1:8" x14ac:dyDescent="0.2">
      <c r="A33" s="101" t="s">
        <v>72</v>
      </c>
      <c r="B33" s="98">
        <v>4340</v>
      </c>
      <c r="C33" s="102">
        <v>5425</v>
      </c>
      <c r="D33" s="75">
        <f t="shared" si="6"/>
        <v>-1085</v>
      </c>
      <c r="E33" s="73">
        <f>+[1]February2023!B34+[1]January2023!E34</f>
        <v>10627.35</v>
      </c>
      <c r="F33" s="102">
        <v>10850</v>
      </c>
      <c r="G33" s="111">
        <f t="shared" si="7"/>
        <v>-223</v>
      </c>
      <c r="H33" s="67">
        <v>65100</v>
      </c>
    </row>
    <row r="34" spans="1:8" x14ac:dyDescent="0.2">
      <c r="A34" s="101" t="s">
        <v>73</v>
      </c>
      <c r="B34" s="98">
        <v>169</v>
      </c>
      <c r="C34" s="102">
        <v>152</v>
      </c>
      <c r="D34" s="75">
        <f t="shared" si="6"/>
        <v>17</v>
      </c>
      <c r="E34" s="73">
        <f>+[1]February2023!B35+[1]January2023!E35</f>
        <v>128.92000000000002</v>
      </c>
      <c r="F34" s="102">
        <v>152</v>
      </c>
      <c r="G34" s="111">
        <f t="shared" si="7"/>
        <v>-23</v>
      </c>
      <c r="H34" s="67">
        <v>1500</v>
      </c>
    </row>
    <row r="35" spans="1:8" x14ac:dyDescent="0.2">
      <c r="A35" s="101" t="s">
        <v>74</v>
      </c>
      <c r="B35" s="98">
        <v>96</v>
      </c>
      <c r="C35" s="102">
        <v>266</v>
      </c>
      <c r="D35" s="75">
        <f t="shared" si="6"/>
        <v>-170</v>
      </c>
      <c r="E35" s="73">
        <f>+[1]February2023!B36+[1]January2023!E36</f>
        <v>227.10000000000002</v>
      </c>
      <c r="F35" s="102">
        <v>266</v>
      </c>
      <c r="G35" s="111">
        <f t="shared" si="7"/>
        <v>-39</v>
      </c>
      <c r="H35" s="67">
        <v>3200</v>
      </c>
    </row>
    <row r="36" spans="1:8" x14ac:dyDescent="0.2">
      <c r="A36" s="101" t="s">
        <v>122</v>
      </c>
      <c r="B36" s="98"/>
      <c r="C36" s="102">
        <v>0</v>
      </c>
      <c r="D36" s="75">
        <f t="shared" si="6"/>
        <v>0</v>
      </c>
      <c r="E36" s="73">
        <f>+[1]February2023!B37+[1]January2023!E37</f>
        <v>0</v>
      </c>
      <c r="F36" s="102">
        <v>0</v>
      </c>
      <c r="G36" s="111">
        <f t="shared" si="7"/>
        <v>0</v>
      </c>
      <c r="H36" s="67">
        <v>0</v>
      </c>
    </row>
    <row r="37" spans="1:8" x14ac:dyDescent="0.2">
      <c r="A37" s="101" t="s">
        <v>76</v>
      </c>
      <c r="B37" s="98">
        <v>1034</v>
      </c>
      <c r="C37" s="102">
        <v>2557.66</v>
      </c>
      <c r="D37" s="75">
        <f t="shared" si="6"/>
        <v>-1524</v>
      </c>
      <c r="E37" s="73">
        <f>+[1]February2023!B38+[1]January2023!E38</f>
        <v>2217.3199999999997</v>
      </c>
      <c r="F37" s="102">
        <f>2557.66*2</f>
        <v>5115.32</v>
      </c>
      <c r="G37" s="111">
        <f t="shared" si="7"/>
        <v>-2898</v>
      </c>
      <c r="H37" s="67">
        <v>30692</v>
      </c>
    </row>
    <row r="38" spans="1:8" x14ac:dyDescent="0.2">
      <c r="A38" s="101" t="s">
        <v>77</v>
      </c>
      <c r="B38" s="98">
        <v>14799</v>
      </c>
      <c r="C38" s="102">
        <v>17250</v>
      </c>
      <c r="D38" s="75">
        <f t="shared" si="6"/>
        <v>-2451</v>
      </c>
      <c r="E38" s="73">
        <f>+[1]February2023!B39+[1]January2023!E39</f>
        <v>33770.720000000001</v>
      </c>
      <c r="F38" s="102">
        <v>17250</v>
      </c>
      <c r="G38" s="111">
        <f t="shared" si="7"/>
        <v>16521</v>
      </c>
      <c r="H38" s="67">
        <v>207000</v>
      </c>
    </row>
    <row r="39" spans="1:8" x14ac:dyDescent="0.2">
      <c r="A39" s="101" t="s">
        <v>78</v>
      </c>
      <c r="B39" s="98">
        <v>64526</v>
      </c>
      <c r="C39" s="97">
        <v>64481</v>
      </c>
      <c r="D39" s="75">
        <f t="shared" si="6"/>
        <v>45</v>
      </c>
      <c r="E39" s="73">
        <f>+[1]February2023!B40+[1]January2023!E40</f>
        <v>126167.91</v>
      </c>
      <c r="F39" s="97">
        <f>64481*2</f>
        <v>128962</v>
      </c>
      <c r="G39" s="111">
        <f t="shared" si="7"/>
        <v>-2794</v>
      </c>
      <c r="H39" s="67">
        <v>725000</v>
      </c>
    </row>
    <row r="40" spans="1:8" x14ac:dyDescent="0.2">
      <c r="A40" s="101" t="s">
        <v>80</v>
      </c>
      <c r="B40" s="159">
        <v>0</v>
      </c>
      <c r="C40" s="140">
        <v>0</v>
      </c>
      <c r="D40" s="161">
        <f t="shared" si="6"/>
        <v>0</v>
      </c>
      <c r="E40" s="179">
        <f>+[1]February2023!B41+[1]January2023!E41</f>
        <v>0</v>
      </c>
      <c r="F40" s="140">
        <v>0</v>
      </c>
      <c r="G40" s="161">
        <f t="shared" si="7"/>
        <v>0</v>
      </c>
      <c r="H40" s="162">
        <v>120000</v>
      </c>
    </row>
    <row r="41" spans="1:8" x14ac:dyDescent="0.2">
      <c r="A41" s="103" t="s">
        <v>81</v>
      </c>
      <c r="B41" s="104">
        <f t="shared" ref="B41:H41" si="8">SUM(B32:B40)</f>
        <v>85404</v>
      </c>
      <c r="C41" s="105">
        <f t="shared" si="8"/>
        <v>90631.66</v>
      </c>
      <c r="D41" s="106">
        <f t="shared" si="8"/>
        <v>-5228</v>
      </c>
      <c r="E41" s="104">
        <f t="shared" si="8"/>
        <v>174181.33000000002</v>
      </c>
      <c r="F41" s="105">
        <f t="shared" si="8"/>
        <v>163595.32</v>
      </c>
      <c r="G41" s="144">
        <f t="shared" si="8"/>
        <v>10586</v>
      </c>
      <c r="H41" s="107">
        <f t="shared" si="8"/>
        <v>1158492</v>
      </c>
    </row>
    <row r="42" spans="1:8" x14ac:dyDescent="0.2">
      <c r="A42" s="60" t="s">
        <v>82</v>
      </c>
      <c r="B42" s="76"/>
      <c r="C42" s="23"/>
      <c r="D42" s="108"/>
      <c r="E42" s="76"/>
      <c r="F42" s="77"/>
      <c r="G42" s="108"/>
      <c r="H42" s="67"/>
    </row>
    <row r="43" spans="1:8" x14ac:dyDescent="0.2">
      <c r="A43" s="101" t="s">
        <v>83</v>
      </c>
      <c r="B43" s="98">
        <v>9632</v>
      </c>
      <c r="C43" s="97">
        <v>9632.33</v>
      </c>
      <c r="D43" s="75">
        <f t="shared" ref="D43:D50" si="9">ROUND(B43-C43,0)</f>
        <v>0</v>
      </c>
      <c r="E43" s="73">
        <f>+[1]February2023!B45+[1]January2023!E45</f>
        <v>19264</v>
      </c>
      <c r="F43" s="97">
        <f>9632.33*2</f>
        <v>19264.66</v>
      </c>
      <c r="G43" s="111">
        <f t="shared" ref="G43:G50" si="10">ROUND(E43-F43,0)</f>
        <v>-1</v>
      </c>
      <c r="H43" s="67">
        <v>115588</v>
      </c>
    </row>
    <row r="44" spans="1:8" x14ac:dyDescent="0.2">
      <c r="A44" s="101" t="s">
        <v>84</v>
      </c>
      <c r="B44" s="98"/>
      <c r="C44" s="102"/>
      <c r="D44" s="75">
        <f t="shared" si="9"/>
        <v>0</v>
      </c>
      <c r="E44" s="73">
        <f>+[1]February2023!B46+[1]January2023!E46</f>
        <v>4828.9799999999996</v>
      </c>
      <c r="F44" s="102">
        <v>7000</v>
      </c>
      <c r="G44" s="111">
        <f t="shared" si="10"/>
        <v>-2171</v>
      </c>
      <c r="H44" s="67">
        <v>28000</v>
      </c>
    </row>
    <row r="45" spans="1:8" x14ac:dyDescent="0.2">
      <c r="A45" s="101" t="s">
        <v>85</v>
      </c>
      <c r="B45" s="98">
        <v>12078</v>
      </c>
      <c r="C45" s="97">
        <v>12078</v>
      </c>
      <c r="D45" s="75">
        <f t="shared" si="9"/>
        <v>0</v>
      </c>
      <c r="E45" s="73">
        <f>+[1]February2023!B47+[1]January2023!E47</f>
        <v>402</v>
      </c>
      <c r="F45" s="97">
        <v>0</v>
      </c>
      <c r="G45" s="111">
        <f t="shared" si="10"/>
        <v>402</v>
      </c>
      <c r="H45" s="67">
        <v>36670</v>
      </c>
    </row>
    <row r="46" spans="1:8" ht="12.75" customHeight="1" x14ac:dyDescent="0.2">
      <c r="A46" s="101" t="s">
        <v>198</v>
      </c>
      <c r="B46" s="98"/>
      <c r="C46" s="102">
        <v>833.33</v>
      </c>
      <c r="D46" s="75">
        <f t="shared" si="9"/>
        <v>-833</v>
      </c>
      <c r="E46" s="73">
        <v>888</v>
      </c>
      <c r="F46" s="102">
        <f>833.33*2</f>
        <v>1666.66</v>
      </c>
      <c r="G46" s="111">
        <f t="shared" si="10"/>
        <v>-779</v>
      </c>
      <c r="H46" s="67">
        <v>10000</v>
      </c>
    </row>
    <row r="47" spans="1:8" x14ac:dyDescent="0.2">
      <c r="A47" s="101" t="s">
        <v>199</v>
      </c>
      <c r="B47" s="98">
        <v>241</v>
      </c>
      <c r="C47" s="102">
        <v>833.33</v>
      </c>
      <c r="D47" s="75">
        <f t="shared" si="9"/>
        <v>-592</v>
      </c>
      <c r="E47" s="73">
        <f>+[1]February2023!B49+[1]January2023!E49</f>
        <v>538</v>
      </c>
      <c r="F47" s="102">
        <f>833.33*2</f>
        <v>1666.66</v>
      </c>
      <c r="G47" s="111">
        <f t="shared" si="10"/>
        <v>-1129</v>
      </c>
      <c r="H47" s="67">
        <v>10000</v>
      </c>
    </row>
    <row r="48" spans="1:8" x14ac:dyDescent="0.2">
      <c r="A48" s="101" t="s">
        <v>86</v>
      </c>
      <c r="B48" s="98">
        <v>1200</v>
      </c>
      <c r="C48" s="102">
        <v>1666.66</v>
      </c>
      <c r="D48" s="75">
        <f t="shared" si="9"/>
        <v>-467</v>
      </c>
      <c r="E48" s="73">
        <v>3177</v>
      </c>
      <c r="F48" s="102">
        <f>1666.66*2</f>
        <v>3333.32</v>
      </c>
      <c r="G48" s="111">
        <f t="shared" si="10"/>
        <v>-156</v>
      </c>
      <c r="H48" s="67">
        <v>20000</v>
      </c>
    </row>
    <row r="49" spans="1:8" x14ac:dyDescent="0.2">
      <c r="A49" s="101" t="s">
        <v>87</v>
      </c>
      <c r="B49" s="98">
        <v>225</v>
      </c>
      <c r="C49" s="102">
        <v>208.33</v>
      </c>
      <c r="D49" s="75">
        <f t="shared" si="9"/>
        <v>17</v>
      </c>
      <c r="E49" s="73">
        <f>+[1]February2023!B51+[1]January2023!E51</f>
        <v>285.58</v>
      </c>
      <c r="F49" s="102">
        <f>208.33*2</f>
        <v>416.66</v>
      </c>
      <c r="G49" s="111">
        <f t="shared" si="10"/>
        <v>-131</v>
      </c>
      <c r="H49" s="67">
        <v>2500</v>
      </c>
    </row>
    <row r="50" spans="1:8" x14ac:dyDescent="0.2">
      <c r="A50" s="101" t="s">
        <v>88</v>
      </c>
      <c r="B50" s="159">
        <v>1830</v>
      </c>
      <c r="C50" s="140">
        <v>2341.33</v>
      </c>
      <c r="D50" s="161">
        <f t="shared" si="9"/>
        <v>-511</v>
      </c>
      <c r="E50" s="179">
        <f>+[1]February2023!B52+[1]January2023!E52</f>
        <v>5045.26</v>
      </c>
      <c r="F50" s="140">
        <f>2341.33*2</f>
        <v>4682.66</v>
      </c>
      <c r="G50" s="161">
        <f t="shared" si="10"/>
        <v>363</v>
      </c>
      <c r="H50" s="162">
        <v>28096</v>
      </c>
    </row>
    <row r="51" spans="1:8" x14ac:dyDescent="0.2">
      <c r="A51" s="103" t="s">
        <v>82</v>
      </c>
      <c r="B51" s="104">
        <f t="shared" ref="B51:H51" si="11">SUM(B43:B50)</f>
        <v>25206</v>
      </c>
      <c r="C51" s="105">
        <f t="shared" si="11"/>
        <v>27593.310000000005</v>
      </c>
      <c r="D51" s="106">
        <f t="shared" si="11"/>
        <v>-2386</v>
      </c>
      <c r="E51" s="104">
        <f t="shared" si="11"/>
        <v>34428.82</v>
      </c>
      <c r="F51" s="105">
        <f t="shared" si="11"/>
        <v>38030.62000000001</v>
      </c>
      <c r="G51" s="106">
        <f t="shared" si="11"/>
        <v>-3602</v>
      </c>
      <c r="H51" s="107">
        <f t="shared" si="11"/>
        <v>250854</v>
      </c>
    </row>
    <row r="52" spans="1:8" x14ac:dyDescent="0.2">
      <c r="A52" s="109" t="s">
        <v>89</v>
      </c>
      <c r="B52" s="76"/>
      <c r="C52" s="110"/>
      <c r="D52" s="108"/>
      <c r="E52" s="76"/>
      <c r="F52" s="77"/>
      <c r="G52" s="108"/>
      <c r="H52" s="67"/>
    </row>
    <row r="53" spans="1:8" x14ac:dyDescent="0.2">
      <c r="A53" s="101" t="s">
        <v>70</v>
      </c>
      <c r="B53" s="172">
        <v>1139</v>
      </c>
      <c r="C53" s="97">
        <v>916</v>
      </c>
      <c r="D53" s="75">
        <f>ROUND(B53-C53,0)</f>
        <v>223</v>
      </c>
      <c r="E53" s="73">
        <f>+[1]February2023!B55+[1]January2023!E55</f>
        <v>520.62</v>
      </c>
      <c r="F53" s="97">
        <v>916</v>
      </c>
      <c r="G53" s="111">
        <f>ROUND(E53-F53,0)</f>
        <v>-395</v>
      </c>
      <c r="H53" s="134">
        <v>11000</v>
      </c>
    </row>
    <row r="54" spans="1:8" x14ac:dyDescent="0.2">
      <c r="A54" s="101" t="s">
        <v>79</v>
      </c>
      <c r="B54" s="98">
        <v>5964</v>
      </c>
      <c r="C54" s="97">
        <v>5900</v>
      </c>
      <c r="D54" s="75">
        <f>ROUND(B54-C54,0)</f>
        <v>64</v>
      </c>
      <c r="E54" s="73">
        <f>+[1]February2023!B56+[1]January2023!E56</f>
        <v>103.49</v>
      </c>
      <c r="F54" s="97">
        <v>1875</v>
      </c>
      <c r="G54" s="111">
        <f>ROUND(E54-F54,0)</f>
        <v>-1772</v>
      </c>
      <c r="H54" s="67">
        <v>22500</v>
      </c>
    </row>
    <row r="55" spans="1:8" x14ac:dyDescent="0.2">
      <c r="A55" s="101" t="s">
        <v>75</v>
      </c>
      <c r="B55" s="98">
        <v>506</v>
      </c>
      <c r="C55" s="97">
        <v>0</v>
      </c>
      <c r="D55" s="75">
        <f>ROUND(B55-C55,0)</f>
        <v>506</v>
      </c>
      <c r="E55" s="73">
        <f>+[1]February2023!B57+[1]January2023!E57</f>
        <v>597</v>
      </c>
      <c r="F55" s="97">
        <v>2125</v>
      </c>
      <c r="G55" s="111">
        <f>ROUND(E55-F55,0)</f>
        <v>-1528</v>
      </c>
      <c r="H55" s="67">
        <v>8500</v>
      </c>
    </row>
    <row r="56" spans="1:8" x14ac:dyDescent="0.2">
      <c r="A56" s="101" t="s">
        <v>90</v>
      </c>
      <c r="B56" s="98"/>
      <c r="C56" s="97">
        <v>0</v>
      </c>
      <c r="D56" s="111">
        <f t="shared" ref="D56:D61" si="12">ROUND(B56-C56,0)</f>
        <v>0</v>
      </c>
      <c r="E56" s="73">
        <f>+[1]February2023!B58+[1]January2023!E58</f>
        <v>0</v>
      </c>
      <c r="F56" s="97">
        <v>0</v>
      </c>
      <c r="G56" s="111">
        <f t="shared" ref="G56:G61" si="13">ROUND(E56-F56,0)</f>
        <v>0</v>
      </c>
      <c r="H56" s="134">
        <v>2000</v>
      </c>
    </row>
    <row r="57" spans="1:8" x14ac:dyDescent="0.2">
      <c r="A57" s="101" t="s">
        <v>91</v>
      </c>
      <c r="B57" s="98"/>
      <c r="C57" s="97">
        <v>0</v>
      </c>
      <c r="D57" s="111">
        <f t="shared" si="12"/>
        <v>0</v>
      </c>
      <c r="E57" s="73">
        <f>+[1]February2023!B59+[1]January2023!E59</f>
        <v>0</v>
      </c>
      <c r="F57" s="97">
        <v>0</v>
      </c>
      <c r="G57" s="111">
        <f t="shared" si="13"/>
        <v>0</v>
      </c>
      <c r="H57" s="134">
        <v>2000</v>
      </c>
    </row>
    <row r="58" spans="1:8" x14ac:dyDescent="0.2">
      <c r="A58" s="101" t="s">
        <v>92</v>
      </c>
      <c r="B58" s="98">
        <v>126</v>
      </c>
      <c r="C58" s="102">
        <v>250</v>
      </c>
      <c r="D58" s="111">
        <f t="shared" si="12"/>
        <v>-124</v>
      </c>
      <c r="E58" s="73">
        <f>+[1]February2023!B60+[1]January2023!E60</f>
        <v>1228.29</v>
      </c>
      <c r="F58" s="102">
        <v>750</v>
      </c>
      <c r="G58" s="111">
        <f t="shared" si="13"/>
        <v>478</v>
      </c>
      <c r="H58" s="134">
        <v>3000</v>
      </c>
    </row>
    <row r="59" spans="1:8" x14ac:dyDescent="0.2">
      <c r="A59" s="101" t="s">
        <v>93</v>
      </c>
      <c r="B59" s="98">
        <v>669</v>
      </c>
      <c r="C59" s="113">
        <v>1500</v>
      </c>
      <c r="D59" s="111">
        <f t="shared" si="12"/>
        <v>-831</v>
      </c>
      <c r="E59" s="73">
        <f>+[1]February2023!B61+[1]January2023!E61</f>
        <v>1667.95</v>
      </c>
      <c r="F59" s="113">
        <v>1000</v>
      </c>
      <c r="G59" s="111">
        <f t="shared" si="13"/>
        <v>668</v>
      </c>
      <c r="H59" s="134">
        <v>4000</v>
      </c>
    </row>
    <row r="60" spans="1:8" x14ac:dyDescent="0.2">
      <c r="A60" s="101" t="s">
        <v>94</v>
      </c>
      <c r="B60" s="98">
        <v>27176</v>
      </c>
      <c r="C60" s="102">
        <v>27177</v>
      </c>
      <c r="D60" s="111">
        <f t="shared" si="12"/>
        <v>-1</v>
      </c>
      <c r="E60" s="73">
        <f>+[1]February2023!B62+[1]January2023!E62</f>
        <v>0</v>
      </c>
      <c r="F60" s="102">
        <v>0</v>
      </c>
      <c r="G60" s="111">
        <f t="shared" si="13"/>
        <v>0</v>
      </c>
      <c r="H60" s="134">
        <v>27177</v>
      </c>
    </row>
    <row r="61" spans="1:8" x14ac:dyDescent="0.2">
      <c r="A61" s="101" t="s">
        <v>110</v>
      </c>
      <c r="B61" s="98">
        <v>0</v>
      </c>
      <c r="C61" s="102">
        <v>0</v>
      </c>
      <c r="D61" s="161">
        <f t="shared" si="12"/>
        <v>0</v>
      </c>
      <c r="E61" s="73">
        <f>+[1]February2023!B63+[1]January2023!E63</f>
        <v>0</v>
      </c>
      <c r="F61" s="102">
        <v>0</v>
      </c>
      <c r="G61" s="161">
        <f t="shared" si="13"/>
        <v>0</v>
      </c>
      <c r="H61" s="67">
        <v>0</v>
      </c>
    </row>
    <row r="62" spans="1:8" x14ac:dyDescent="0.2">
      <c r="A62" s="114" t="s">
        <v>95</v>
      </c>
      <c r="B62" s="163">
        <f>SUM(B53:B61)</f>
        <v>35580</v>
      </c>
      <c r="C62" s="164">
        <f t="shared" ref="C62:G62" si="14">SUM(C56:C60)</f>
        <v>28927</v>
      </c>
      <c r="D62" s="164">
        <f t="shared" si="14"/>
        <v>-956</v>
      </c>
      <c r="E62" s="163">
        <f>SUM(E53:E61)</f>
        <v>4117.3500000000004</v>
      </c>
      <c r="F62" s="164">
        <f t="shared" si="14"/>
        <v>1750</v>
      </c>
      <c r="G62" s="164">
        <f t="shared" si="14"/>
        <v>1146</v>
      </c>
      <c r="H62" s="165">
        <f>SUM(H53:H61)</f>
        <v>80177</v>
      </c>
    </row>
    <row r="63" spans="1:8" x14ac:dyDescent="0.2">
      <c r="A63" s="115"/>
      <c r="B63" s="116"/>
      <c r="C63" s="97"/>
      <c r="D63" s="97"/>
      <c r="E63" s="117"/>
      <c r="F63" s="118"/>
      <c r="G63" s="118"/>
      <c r="H63" s="96"/>
    </row>
    <row r="64" spans="1:8" ht="13.5" thickBot="1" x14ac:dyDescent="0.25">
      <c r="A64" s="87" t="s">
        <v>96</v>
      </c>
      <c r="B64" s="119">
        <f t="shared" ref="B64:H64" si="15">B62+B51+B41+B30</f>
        <v>147456</v>
      </c>
      <c r="C64" s="120">
        <f t="shared" si="15"/>
        <v>148985.29999999999</v>
      </c>
      <c r="D64" s="120">
        <f t="shared" si="15"/>
        <v>-9137</v>
      </c>
      <c r="E64" s="119">
        <f t="shared" si="15"/>
        <v>218586.1</v>
      </c>
      <c r="F64" s="120">
        <f t="shared" si="15"/>
        <v>210892.94</v>
      </c>
      <c r="G64" s="120">
        <f t="shared" si="15"/>
        <v>6772</v>
      </c>
      <c r="H64" s="121">
        <f t="shared" si="15"/>
        <v>1531023</v>
      </c>
    </row>
    <row r="65" spans="1:8" ht="9.75" customHeight="1" thickTop="1" x14ac:dyDescent="0.2">
      <c r="A65" s="122"/>
      <c r="B65" s="123"/>
      <c r="C65" s="97"/>
      <c r="D65" s="124"/>
      <c r="E65" s="123"/>
      <c r="F65" s="124"/>
      <c r="G65" s="124"/>
      <c r="H65" s="125"/>
    </row>
    <row r="66" spans="1:8" ht="18.75" customHeight="1" x14ac:dyDescent="0.2">
      <c r="A66" s="126" t="s">
        <v>97</v>
      </c>
      <c r="B66" s="127">
        <f>B16-B64</f>
        <v>-111801.72</v>
      </c>
      <c r="C66" s="128">
        <f>C16-C64</f>
        <v>-29067.299999999988</v>
      </c>
      <c r="D66" s="129">
        <f>D16+D64</f>
        <v>-93401</v>
      </c>
      <c r="E66" s="166">
        <f>E16-E64</f>
        <v>1152992.4600000002</v>
      </c>
      <c r="F66" s="129">
        <f>F16-F64</f>
        <v>1129563.06</v>
      </c>
      <c r="G66" s="128">
        <f>G16+G64</f>
        <v>37895</v>
      </c>
      <c r="H66" s="130">
        <f>H16-H64</f>
        <v>0</v>
      </c>
    </row>
    <row r="67" spans="1:8" ht="18.75" customHeight="1" x14ac:dyDescent="0.2">
      <c r="A67" s="122"/>
      <c r="B67" s="131"/>
      <c r="C67" s="131"/>
      <c r="D67" s="131"/>
      <c r="E67" s="131"/>
      <c r="F67" s="131"/>
      <c r="G67" s="131"/>
      <c r="H67" s="132"/>
    </row>
    <row r="68" spans="1:8" ht="18" customHeight="1" x14ac:dyDescent="0.25">
      <c r="A68" s="188" t="s">
        <v>106</v>
      </c>
      <c r="B68" s="189"/>
      <c r="C68" s="189"/>
      <c r="D68" s="189"/>
      <c r="E68" s="189"/>
      <c r="F68" s="189"/>
      <c r="G68" s="189"/>
      <c r="H68" s="190"/>
    </row>
    <row r="69" spans="1:8" ht="12.75" customHeight="1" x14ac:dyDescent="0.2">
      <c r="A69" s="122" t="s">
        <v>118</v>
      </c>
      <c r="B69" s="108" t="s">
        <v>98</v>
      </c>
      <c r="C69" s="108" t="s">
        <v>99</v>
      </c>
      <c r="D69" s="133" t="s">
        <v>100</v>
      </c>
      <c r="E69" s="108"/>
      <c r="F69" s="77"/>
      <c r="G69" s="108"/>
      <c r="H69" s="134"/>
    </row>
    <row r="70" spans="1:8" ht="15.75" customHeight="1" x14ac:dyDescent="0.2">
      <c r="A70" s="94" t="s">
        <v>172</v>
      </c>
      <c r="B70" s="112">
        <v>134216</v>
      </c>
      <c r="C70" s="112">
        <v>105122</v>
      </c>
      <c r="D70" s="133"/>
      <c r="E70" s="108"/>
      <c r="F70" s="77"/>
      <c r="G70" s="108"/>
      <c r="H70" s="134"/>
    </row>
    <row r="71" spans="1:8" x14ac:dyDescent="0.2">
      <c r="A71" s="94" t="s">
        <v>173</v>
      </c>
      <c r="B71" s="99">
        <v>238343</v>
      </c>
      <c r="C71" s="99">
        <v>216502</v>
      </c>
      <c r="D71" s="135"/>
      <c r="E71" s="136"/>
      <c r="F71" s="137"/>
      <c r="G71" s="136"/>
      <c r="H71" s="134"/>
    </row>
    <row r="72" spans="1:8" x14ac:dyDescent="0.2">
      <c r="A72" s="94"/>
      <c r="B72" s="99"/>
      <c r="C72" s="99">
        <v>0</v>
      </c>
      <c r="D72" s="135"/>
      <c r="E72" s="136"/>
      <c r="F72" s="137"/>
      <c r="G72" s="136"/>
      <c r="H72" s="134"/>
    </row>
    <row r="73" spans="1:8" x14ac:dyDescent="0.2">
      <c r="A73" s="94" t="s">
        <v>174</v>
      </c>
      <c r="B73" s="112">
        <v>92724</v>
      </c>
      <c r="C73" s="112">
        <v>92719</v>
      </c>
      <c r="D73" s="138"/>
      <c r="E73" s="108"/>
      <c r="F73" s="139"/>
      <c r="G73" s="136"/>
      <c r="H73" s="134"/>
    </row>
    <row r="74" spans="1:8" x14ac:dyDescent="0.2">
      <c r="A74" s="94"/>
      <c r="B74" s="140">
        <v>0</v>
      </c>
      <c r="C74" s="140"/>
      <c r="D74" s="141"/>
      <c r="E74" s="118"/>
      <c r="F74" s="118"/>
      <c r="G74" s="136"/>
      <c r="H74" s="142"/>
    </row>
    <row r="75" spans="1:8" x14ac:dyDescent="0.2">
      <c r="A75" s="143" t="s">
        <v>101</v>
      </c>
      <c r="B75" s="106">
        <f>SUM(B70:B74)</f>
        <v>465283</v>
      </c>
      <c r="C75" s="106">
        <f>SUM(C70:C74)</f>
        <v>414343</v>
      </c>
      <c r="D75" s="144">
        <f>SUM(D71:D74)</f>
        <v>0</v>
      </c>
      <c r="E75" s="145"/>
      <c r="F75" s="145"/>
      <c r="G75" s="145"/>
      <c r="H75" s="146"/>
    </row>
    <row r="76" spans="1:8" x14ac:dyDescent="0.2">
      <c r="A76" s="143" t="s">
        <v>123</v>
      </c>
      <c r="B76" s="106">
        <v>0</v>
      </c>
      <c r="C76" s="106"/>
      <c r="D76" s="144"/>
      <c r="E76" s="145"/>
      <c r="F76" s="145"/>
      <c r="G76" s="145"/>
      <c r="H76" s="146"/>
    </row>
    <row r="77" spans="1:8" x14ac:dyDescent="0.2">
      <c r="A77" s="94" t="s">
        <v>124</v>
      </c>
      <c r="B77" s="173">
        <f>B75-B76</f>
        <v>465283</v>
      </c>
      <c r="C77" s="118"/>
      <c r="D77" s="118"/>
      <c r="E77" s="118"/>
      <c r="F77" s="118"/>
      <c r="G77" s="118"/>
      <c r="H77" s="142"/>
    </row>
    <row r="78" spans="1:8" x14ac:dyDescent="0.2">
      <c r="A78" s="94"/>
      <c r="B78" s="173"/>
      <c r="C78" s="118"/>
      <c r="D78" s="118"/>
      <c r="E78" s="118"/>
      <c r="F78" s="118"/>
      <c r="G78" s="118"/>
      <c r="H78" s="142"/>
    </row>
    <row r="79" spans="1:8" ht="15.75" customHeight="1" x14ac:dyDescent="0.2">
      <c r="A79" s="94" t="s">
        <v>125</v>
      </c>
      <c r="B79" s="173">
        <v>365283</v>
      </c>
      <c r="C79" s="118"/>
      <c r="D79" s="118"/>
      <c r="E79" s="118"/>
      <c r="F79" s="118"/>
      <c r="G79" s="118"/>
      <c r="H79" s="142"/>
    </row>
    <row r="80" spans="1:8" ht="12.75" customHeight="1" x14ac:dyDescent="0.2">
      <c r="A80" s="122" t="s">
        <v>105</v>
      </c>
      <c r="B80" s="23" t="s">
        <v>98</v>
      </c>
      <c r="C80" s="147" t="s">
        <v>111</v>
      </c>
      <c r="D80" s="147" t="s">
        <v>175</v>
      </c>
      <c r="E80" s="147" t="s">
        <v>112</v>
      </c>
      <c r="F80" s="147"/>
      <c r="G80" s="21"/>
      <c r="H80" s="148"/>
    </row>
    <row r="81" spans="1:8" x14ac:dyDescent="0.2">
      <c r="A81" s="94" t="s">
        <v>102</v>
      </c>
      <c r="B81" s="97">
        <v>2954</v>
      </c>
      <c r="C81" s="97">
        <v>16882</v>
      </c>
      <c r="D81" s="97">
        <v>25000</v>
      </c>
      <c r="E81" s="149">
        <f>C81-D81</f>
        <v>-8118</v>
      </c>
      <c r="F81" s="191"/>
      <c r="G81" s="191"/>
      <c r="H81" s="192"/>
    </row>
    <row r="82" spans="1:8" x14ac:dyDescent="0.2">
      <c r="A82" s="94" t="s">
        <v>113</v>
      </c>
      <c r="B82" s="97"/>
      <c r="C82" s="97"/>
      <c r="D82" s="97">
        <v>15000</v>
      </c>
      <c r="E82" s="149">
        <f t="shared" ref="E82:E83" si="16">C82-D82</f>
        <v>-15000</v>
      </c>
      <c r="F82" s="169"/>
      <c r="G82" s="23"/>
      <c r="H82" s="142"/>
    </row>
    <row r="83" spans="1:8" x14ac:dyDescent="0.2">
      <c r="A83" s="94" t="s">
        <v>200</v>
      </c>
      <c r="B83" s="97"/>
      <c r="C83" s="97">
        <v>1650</v>
      </c>
      <c r="D83" s="97">
        <v>300000</v>
      </c>
      <c r="E83" s="149">
        <f t="shared" si="16"/>
        <v>-298350</v>
      </c>
      <c r="F83" s="191"/>
      <c r="G83" s="191"/>
      <c r="H83" s="192"/>
    </row>
    <row r="84" spans="1:8" ht="15" customHeight="1" x14ac:dyDescent="0.2">
      <c r="A84" s="143" t="s">
        <v>103</v>
      </c>
      <c r="B84" s="106">
        <f>B81+B82+B83</f>
        <v>2954</v>
      </c>
      <c r="C84" s="180">
        <f>SUM(C81:C83)</f>
        <v>18532</v>
      </c>
      <c r="D84" s="106">
        <f>SUM(D81:D83)</f>
        <v>340000</v>
      </c>
      <c r="E84" s="106">
        <f>D84-C84</f>
        <v>321468</v>
      </c>
      <c r="F84" s="150"/>
      <c r="G84" s="150"/>
      <c r="H84" s="151"/>
    </row>
    <row r="85" spans="1:8" ht="13.5" thickBot="1" x14ac:dyDescent="0.25">
      <c r="A85" s="152"/>
      <c r="B85" s="153"/>
      <c r="C85" s="153"/>
      <c r="D85" s="153"/>
      <c r="E85" s="153"/>
      <c r="F85" s="22"/>
      <c r="G85" s="22"/>
      <c r="H85" s="154"/>
    </row>
    <row r="86" spans="1:8" ht="14.25" thickTop="1" thickBot="1" x14ac:dyDescent="0.25">
      <c r="A86" s="155" t="s">
        <v>104</v>
      </c>
      <c r="B86" s="181">
        <f>B77-B84</f>
        <v>462329</v>
      </c>
      <c r="C86" s="156"/>
      <c r="D86" s="156"/>
      <c r="E86" s="156"/>
      <c r="F86" s="156"/>
      <c r="G86" s="156"/>
      <c r="H86" s="157"/>
    </row>
    <row r="87" spans="1:8" x14ac:dyDescent="0.2">
      <c r="A87" s="22"/>
    </row>
  </sheetData>
  <mergeCells count="4">
    <mergeCell ref="A1:H1"/>
    <mergeCell ref="A68:H68"/>
    <mergeCell ref="F81:H81"/>
    <mergeCell ref="F83:H83"/>
  </mergeCells>
  <pageMargins left="0.25" right="0.25" top="0.75" bottom="0.75" header="0.3" footer="0.3"/>
  <pageSetup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1884C-607A-4CF1-B089-BCA429AE6D6D}">
  <sheetPr>
    <pageSetUpPr fitToPage="1"/>
  </sheetPr>
  <dimension ref="A1:P157"/>
  <sheetViews>
    <sheetView workbookViewId="0">
      <selection activeCell="H7" sqref="H7"/>
    </sheetView>
  </sheetViews>
  <sheetFormatPr defaultRowHeight="15" x14ac:dyDescent="0.25"/>
  <cols>
    <col min="1" max="1" width="10.42578125" bestFit="1" customWidth="1"/>
    <col min="2" max="2" width="13.28515625" bestFit="1" customWidth="1"/>
    <col min="3" max="4" width="9.140625" bestFit="1" customWidth="1"/>
    <col min="5" max="5" width="9" customWidth="1"/>
    <col min="6" max="6" width="11" bestFit="1" customWidth="1"/>
    <col min="7" max="7" width="13.42578125" bestFit="1" customWidth="1"/>
    <col min="8" max="9" width="10.7109375" bestFit="1" customWidth="1"/>
    <col min="11" max="11" width="11.42578125" customWidth="1"/>
    <col min="12" max="12" width="10" bestFit="1" customWidth="1"/>
    <col min="13" max="13" width="11.5703125" bestFit="1" customWidth="1"/>
    <col min="14" max="14" width="13.5703125" bestFit="1" customWidth="1"/>
    <col min="15" max="15" width="11.140625" customWidth="1"/>
    <col min="16" max="16" width="14.140625" bestFit="1" customWidth="1"/>
  </cols>
  <sheetData>
    <row r="1" spans="1:16" ht="63.75" x14ac:dyDescent="0.25">
      <c r="A1" s="5" t="s">
        <v>197</v>
      </c>
      <c r="B1" s="5" t="s">
        <v>18</v>
      </c>
      <c r="C1" s="5" t="s">
        <v>19</v>
      </c>
      <c r="D1" s="5" t="s">
        <v>20</v>
      </c>
      <c r="E1" s="5" t="s">
        <v>21</v>
      </c>
      <c r="F1" s="5" t="s">
        <v>22</v>
      </c>
      <c r="G1" s="5" t="s">
        <v>23</v>
      </c>
      <c r="H1" s="5" t="s">
        <v>24</v>
      </c>
      <c r="I1" s="5" t="s">
        <v>25</v>
      </c>
      <c r="J1" s="5" t="s">
        <v>26</v>
      </c>
      <c r="K1" s="5" t="s">
        <v>27</v>
      </c>
      <c r="L1" s="5" t="s">
        <v>28</v>
      </c>
      <c r="M1" s="5" t="s">
        <v>29</v>
      </c>
      <c r="N1" s="5" t="s">
        <v>30</v>
      </c>
      <c r="O1" s="5" t="s">
        <v>31</v>
      </c>
      <c r="P1" s="5" t="s">
        <v>32</v>
      </c>
    </row>
    <row r="2" spans="1:16" x14ac:dyDescent="0.25">
      <c r="A2" s="24" t="s">
        <v>43</v>
      </c>
      <c r="B2" s="7">
        <v>27571.96</v>
      </c>
      <c r="C2" s="7"/>
      <c r="D2" s="7"/>
      <c r="E2" s="7">
        <v>0</v>
      </c>
      <c r="F2" s="7"/>
      <c r="G2" s="7">
        <v>0</v>
      </c>
      <c r="H2" s="8">
        <v>-903.41</v>
      </c>
      <c r="I2" s="8">
        <v>0</v>
      </c>
      <c r="J2" s="8">
        <v>0</v>
      </c>
      <c r="K2" s="8">
        <v>0</v>
      </c>
      <c r="L2" s="183">
        <v>60.21</v>
      </c>
      <c r="M2" s="8"/>
      <c r="N2" s="7">
        <f>SUM(B2:M2)</f>
        <v>26728.76</v>
      </c>
      <c r="O2" s="14">
        <v>0</v>
      </c>
      <c r="P2" s="15">
        <f>N2-O2</f>
        <v>26728.76</v>
      </c>
    </row>
    <row r="3" spans="1:16" x14ac:dyDescent="0.25">
      <c r="A3" s="6" t="s">
        <v>33</v>
      </c>
      <c r="B3" s="7">
        <v>1163648.47</v>
      </c>
      <c r="C3" s="7">
        <v>0</v>
      </c>
      <c r="D3" s="7">
        <v>192.33</v>
      </c>
      <c r="E3" s="7">
        <v>0</v>
      </c>
      <c r="F3" s="7">
        <v>12.92</v>
      </c>
      <c r="G3" s="7">
        <v>0</v>
      </c>
      <c r="H3" s="8">
        <v>0</v>
      </c>
      <c r="I3" s="8">
        <v>0</v>
      </c>
      <c r="J3" s="8">
        <v>0</v>
      </c>
      <c r="K3" s="8">
        <v>-49213.08</v>
      </c>
      <c r="L3" s="183">
        <v>49.5</v>
      </c>
      <c r="M3" s="8">
        <v>-30960.28</v>
      </c>
      <c r="N3" s="7">
        <f>SUM(B3:M3)</f>
        <v>1083729.8599999999</v>
      </c>
      <c r="O3" s="14">
        <v>1017300</v>
      </c>
      <c r="P3" s="15">
        <f>N3-O3</f>
        <v>66429.85999999987</v>
      </c>
    </row>
    <row r="4" spans="1:16" x14ac:dyDescent="0.25">
      <c r="A4" s="9" t="s">
        <v>34</v>
      </c>
      <c r="B4" s="10">
        <v>261349.91</v>
      </c>
      <c r="C4" s="10">
        <v>381.35</v>
      </c>
      <c r="D4" s="10">
        <v>53.72</v>
      </c>
      <c r="E4" s="10">
        <v>14.15</v>
      </c>
      <c r="F4" s="10">
        <v>9.67</v>
      </c>
      <c r="G4" s="10">
        <v>32.729999999999997</v>
      </c>
      <c r="H4" s="11">
        <v>-2102.7800000000002</v>
      </c>
      <c r="I4" s="11"/>
      <c r="J4" s="11"/>
      <c r="K4" s="10"/>
      <c r="L4" s="158">
        <v>255.01</v>
      </c>
      <c r="M4" s="10"/>
      <c r="N4" s="7">
        <f t="shared" ref="N4:N15" si="0">SUM(B4:M4)</f>
        <v>259993.76000000004</v>
      </c>
      <c r="O4" s="9">
        <v>125400</v>
      </c>
      <c r="P4" s="15">
        <f t="shared" ref="P4:P15" si="1">N4-O4</f>
        <v>134593.76000000004</v>
      </c>
    </row>
    <row r="5" spans="1:16" x14ac:dyDescent="0.25">
      <c r="A5" s="9" t="s">
        <v>115</v>
      </c>
      <c r="B5" s="10">
        <v>24497.19</v>
      </c>
      <c r="C5" s="10">
        <v>454.55</v>
      </c>
      <c r="D5" s="10">
        <v>268.02999999999997</v>
      </c>
      <c r="E5" s="10">
        <v>61.52</v>
      </c>
      <c r="F5" s="10">
        <v>12.15</v>
      </c>
      <c r="G5" s="10">
        <v>42.71</v>
      </c>
      <c r="H5" s="11">
        <v>-1033.1199999999999</v>
      </c>
      <c r="I5" s="11"/>
      <c r="J5" s="11"/>
      <c r="K5" s="10"/>
      <c r="L5" s="10">
        <v>1176.3</v>
      </c>
      <c r="M5" s="10"/>
      <c r="N5" s="7">
        <f t="shared" si="0"/>
        <v>25479.329999999998</v>
      </c>
      <c r="O5" s="9">
        <v>23600</v>
      </c>
      <c r="P5" s="15">
        <f t="shared" si="1"/>
        <v>1879.3299999999981</v>
      </c>
    </row>
    <row r="6" spans="1:16" x14ac:dyDescent="0.25">
      <c r="A6" s="9" t="s">
        <v>35</v>
      </c>
      <c r="B6" s="10">
        <v>16881.3</v>
      </c>
      <c r="C6" s="10">
        <v>469.81</v>
      </c>
      <c r="D6" s="10">
        <v>163.41999999999999</v>
      </c>
      <c r="E6" s="10">
        <v>9.7100000000000009</v>
      </c>
      <c r="F6" s="19">
        <v>44.5</v>
      </c>
      <c r="G6" s="10">
        <v>40.11</v>
      </c>
      <c r="H6" s="11">
        <v>-256.35000000000002</v>
      </c>
      <c r="I6" s="11"/>
      <c r="J6" s="11"/>
      <c r="K6" s="10"/>
      <c r="L6" s="10">
        <v>230.54</v>
      </c>
      <c r="M6" s="10"/>
      <c r="N6" s="7">
        <f t="shared" si="0"/>
        <v>17583.04</v>
      </c>
      <c r="O6" s="9">
        <v>22700</v>
      </c>
      <c r="P6" s="15">
        <f>N6-O6</f>
        <v>-5116.9599999999991</v>
      </c>
    </row>
    <row r="7" spans="1:16" x14ac:dyDescent="0.25">
      <c r="A7" s="9" t="s">
        <v>36</v>
      </c>
      <c r="B7" s="10"/>
      <c r="C7" s="10"/>
      <c r="D7" s="10"/>
      <c r="E7" s="10"/>
      <c r="F7" s="10"/>
      <c r="G7" s="10"/>
      <c r="H7" s="11"/>
      <c r="I7" s="11"/>
      <c r="J7" s="11"/>
      <c r="K7" s="10"/>
      <c r="L7" s="10"/>
      <c r="M7" s="10"/>
      <c r="N7" s="7">
        <f t="shared" si="0"/>
        <v>0</v>
      </c>
      <c r="O7" s="9">
        <v>5970</v>
      </c>
      <c r="P7" s="15">
        <f t="shared" si="1"/>
        <v>-5970</v>
      </c>
    </row>
    <row r="8" spans="1:16" x14ac:dyDescent="0.25">
      <c r="A8" s="9" t="s">
        <v>37</v>
      </c>
      <c r="B8" s="10"/>
      <c r="C8" s="10"/>
      <c r="D8" s="10"/>
      <c r="E8" s="10"/>
      <c r="F8" s="10"/>
      <c r="G8" s="10"/>
      <c r="H8" s="11"/>
      <c r="I8" s="158"/>
      <c r="J8" s="11"/>
      <c r="K8" s="10"/>
      <c r="L8" s="10"/>
      <c r="M8" s="10"/>
      <c r="N8" s="7">
        <f t="shared" si="0"/>
        <v>0</v>
      </c>
      <c r="O8" s="9">
        <v>22525</v>
      </c>
      <c r="P8" s="15">
        <f t="shared" si="1"/>
        <v>-22525</v>
      </c>
    </row>
    <row r="9" spans="1:16" x14ac:dyDescent="0.25">
      <c r="A9" s="9" t="s">
        <v>38</v>
      </c>
      <c r="B9" s="20"/>
      <c r="C9" s="10"/>
      <c r="D9" s="10"/>
      <c r="E9" s="10"/>
      <c r="F9" s="10"/>
      <c r="G9" s="10"/>
      <c r="H9" s="11"/>
      <c r="I9" s="11"/>
      <c r="J9" s="11"/>
      <c r="K9" s="10"/>
      <c r="L9" s="10"/>
      <c r="M9" s="10"/>
      <c r="N9" s="7">
        <f t="shared" si="0"/>
        <v>0</v>
      </c>
      <c r="O9" s="9">
        <v>7000</v>
      </c>
      <c r="P9" s="15">
        <f t="shared" si="1"/>
        <v>-7000</v>
      </c>
    </row>
    <row r="10" spans="1:16" x14ac:dyDescent="0.25">
      <c r="A10" s="9" t="s">
        <v>39</v>
      </c>
      <c r="B10" s="20"/>
      <c r="C10" s="20"/>
      <c r="D10" s="10"/>
      <c r="E10" s="10"/>
      <c r="F10" s="10"/>
      <c r="G10" s="10"/>
      <c r="H10" s="11"/>
      <c r="I10" s="11"/>
      <c r="J10" s="11"/>
      <c r="K10" s="10"/>
      <c r="L10" s="20"/>
      <c r="M10" s="20"/>
      <c r="N10" s="7">
        <f t="shared" si="0"/>
        <v>0</v>
      </c>
      <c r="O10" s="9">
        <v>10000</v>
      </c>
      <c r="P10" s="15">
        <f t="shared" si="1"/>
        <v>-10000</v>
      </c>
    </row>
    <row r="11" spans="1:16" x14ac:dyDescent="0.25">
      <c r="A11" s="9" t="s">
        <v>40</v>
      </c>
      <c r="B11" s="10"/>
      <c r="C11" s="10"/>
      <c r="D11" s="10"/>
      <c r="E11" s="10"/>
      <c r="F11" s="10"/>
      <c r="G11" s="10"/>
      <c r="H11" s="11"/>
      <c r="I11" s="11"/>
      <c r="J11" s="11"/>
      <c r="K11" s="10"/>
      <c r="L11" s="10"/>
      <c r="M11" s="10"/>
      <c r="N11" s="7">
        <f t="shared" si="0"/>
        <v>0</v>
      </c>
      <c r="O11" s="9">
        <v>0</v>
      </c>
      <c r="P11" s="15">
        <f t="shared" si="1"/>
        <v>0</v>
      </c>
    </row>
    <row r="12" spans="1:16" x14ac:dyDescent="0.25">
      <c r="A12" s="9" t="s">
        <v>41</v>
      </c>
      <c r="B12" s="10"/>
      <c r="C12" s="10"/>
      <c r="D12" s="10"/>
      <c r="E12" s="10"/>
      <c r="F12" s="10"/>
      <c r="G12" s="10"/>
      <c r="H12" s="11"/>
      <c r="I12" s="10"/>
      <c r="J12" s="10"/>
      <c r="K12" s="10"/>
      <c r="L12" s="10"/>
      <c r="M12" s="10"/>
      <c r="N12" s="7">
        <f t="shared" si="0"/>
        <v>0</v>
      </c>
      <c r="O12" s="9">
        <v>0</v>
      </c>
      <c r="P12" s="15">
        <f t="shared" si="1"/>
        <v>0</v>
      </c>
    </row>
    <row r="13" spans="1:16" x14ac:dyDescent="0.25">
      <c r="A13" s="9" t="s">
        <v>42</v>
      </c>
      <c r="B13" s="10"/>
      <c r="C13" s="10"/>
      <c r="D13" s="10"/>
      <c r="E13" s="10"/>
      <c r="F13" s="10"/>
      <c r="G13" s="10"/>
      <c r="H13" s="11"/>
      <c r="I13" s="11"/>
      <c r="J13" s="11"/>
      <c r="K13" s="10"/>
      <c r="L13" s="10"/>
      <c r="M13" s="10"/>
      <c r="N13" s="7">
        <f t="shared" si="0"/>
        <v>0</v>
      </c>
      <c r="O13" s="9">
        <v>0</v>
      </c>
      <c r="P13" s="15">
        <f t="shared" si="1"/>
        <v>0</v>
      </c>
    </row>
    <row r="14" spans="1:16" x14ac:dyDescent="0.25">
      <c r="A14" s="9" t="s">
        <v>43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7">
        <f t="shared" si="0"/>
        <v>0</v>
      </c>
      <c r="O14" s="9">
        <v>25000</v>
      </c>
      <c r="P14" s="15">
        <f t="shared" si="1"/>
        <v>-25000</v>
      </c>
    </row>
    <row r="15" spans="1:16" x14ac:dyDescent="0.25">
      <c r="A15" s="9" t="s">
        <v>44</v>
      </c>
      <c r="B15" s="10"/>
      <c r="C15" s="10"/>
      <c r="D15" s="10"/>
      <c r="E15" s="10"/>
      <c r="F15" s="10"/>
      <c r="G15" s="10"/>
      <c r="H15" s="11"/>
      <c r="I15" s="10"/>
      <c r="J15" s="10"/>
      <c r="K15" s="10"/>
      <c r="L15" s="10"/>
      <c r="M15" s="10"/>
      <c r="N15" s="7">
        <f t="shared" si="0"/>
        <v>0</v>
      </c>
      <c r="O15" s="9"/>
      <c r="P15" s="15">
        <f t="shared" si="1"/>
        <v>0</v>
      </c>
    </row>
    <row r="16" spans="1:16" x14ac:dyDescent="0.25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7"/>
      <c r="O16" s="9"/>
      <c r="P16" s="15"/>
    </row>
    <row r="17" spans="1:16" x14ac:dyDescent="0.25">
      <c r="A17" s="9" t="s">
        <v>45</v>
      </c>
      <c r="B17" s="10"/>
      <c r="C17" s="10"/>
      <c r="D17" s="10"/>
      <c r="E17" s="10"/>
      <c r="F17" s="10"/>
      <c r="G17" s="10"/>
      <c r="H17" s="11"/>
      <c r="I17" s="11"/>
      <c r="J17" s="11"/>
      <c r="K17" s="11"/>
      <c r="L17" s="11"/>
      <c r="M17" s="11"/>
      <c r="N17" s="10">
        <f>SUM(N2:N16)</f>
        <v>1413514.75</v>
      </c>
      <c r="O17" s="9">
        <f>SUM(O2:O16)</f>
        <v>1259495</v>
      </c>
      <c r="P17" s="16">
        <f>SUM(P2:P16)</f>
        <v>154019.74999999988</v>
      </c>
    </row>
    <row r="18" spans="1:16" x14ac:dyDescent="0.25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>
        <f>SUM(M2:M17)</f>
        <v>-30960.28</v>
      </c>
      <c r="N18" s="17"/>
      <c r="O18" s="9"/>
      <c r="P18" s="9"/>
    </row>
    <row r="19" spans="1:16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3"/>
      <c r="O19" s="4" t="s">
        <v>46</v>
      </c>
      <c r="P19" s="18">
        <f>P2+P3+P4</f>
        <v>227752.37999999989</v>
      </c>
    </row>
    <row r="20" spans="1:16" ht="15.75" x14ac:dyDescent="0.25">
      <c r="A20" s="12"/>
      <c r="B20" s="12"/>
      <c r="C20" s="12"/>
      <c r="D20" s="12"/>
      <c r="E20" s="12"/>
      <c r="F20" s="12"/>
      <c r="G20" s="12"/>
    </row>
    <row r="21" spans="1:16" ht="15.75" x14ac:dyDescent="0.25">
      <c r="A21" s="12"/>
      <c r="B21" s="12"/>
      <c r="C21" s="12"/>
      <c r="D21" s="12"/>
      <c r="E21" s="12"/>
      <c r="F21" s="12"/>
      <c r="G21" s="12"/>
    </row>
    <row r="22" spans="1:16" ht="15.75" x14ac:dyDescent="0.25">
      <c r="A22" s="12"/>
      <c r="B22" s="12"/>
      <c r="C22" s="12"/>
      <c r="D22" s="12"/>
      <c r="E22" s="12"/>
      <c r="F22" s="12"/>
      <c r="G22" s="12"/>
    </row>
    <row r="23" spans="1:16" ht="15.75" x14ac:dyDescent="0.25">
      <c r="A23" s="12"/>
      <c r="B23" s="12"/>
      <c r="C23" s="12"/>
      <c r="D23" s="12"/>
      <c r="E23" s="12"/>
      <c r="F23" s="12"/>
      <c r="G23" s="12"/>
    </row>
    <row r="24" spans="1:16" ht="15.75" x14ac:dyDescent="0.25">
      <c r="A24" s="12"/>
      <c r="B24" s="12"/>
      <c r="C24" s="12"/>
      <c r="D24" s="12"/>
      <c r="E24" s="12"/>
      <c r="F24" s="12"/>
      <c r="G24" s="12"/>
    </row>
    <row r="25" spans="1:16" ht="15.75" x14ac:dyDescent="0.25">
      <c r="A25" s="12"/>
      <c r="B25" s="12"/>
      <c r="C25" s="12"/>
      <c r="D25" s="12"/>
      <c r="E25" s="12"/>
      <c r="F25" s="12"/>
      <c r="G25" s="12"/>
    </row>
    <row r="26" spans="1:16" ht="15.75" x14ac:dyDescent="0.25">
      <c r="A26" s="12"/>
      <c r="B26" s="12"/>
      <c r="C26" s="12"/>
      <c r="D26" s="12"/>
      <c r="E26" s="12"/>
      <c r="F26" s="12"/>
      <c r="G26" s="12"/>
    </row>
    <row r="27" spans="1:16" ht="15.75" x14ac:dyDescent="0.25">
      <c r="A27" s="12"/>
      <c r="B27" s="12"/>
      <c r="C27" s="12"/>
      <c r="D27" s="12"/>
      <c r="E27" s="12"/>
      <c r="F27" s="12"/>
      <c r="G27" s="12"/>
    </row>
    <row r="28" spans="1:16" ht="15.75" x14ac:dyDescent="0.25">
      <c r="A28" s="12"/>
      <c r="B28" s="12"/>
      <c r="C28" s="12"/>
      <c r="D28" s="12"/>
      <c r="E28" s="12"/>
      <c r="F28" s="12"/>
      <c r="G28" s="12"/>
    </row>
    <row r="29" spans="1:16" ht="15.75" x14ac:dyDescent="0.25">
      <c r="A29" s="12"/>
      <c r="B29" s="12"/>
      <c r="C29" s="12"/>
      <c r="D29" s="12"/>
      <c r="E29" s="12"/>
      <c r="F29" s="12"/>
      <c r="G29" s="12"/>
    </row>
    <row r="30" spans="1:16" ht="15.75" x14ac:dyDescent="0.25">
      <c r="A30" s="12"/>
      <c r="B30" s="12"/>
      <c r="C30" s="12"/>
      <c r="D30" s="12"/>
      <c r="E30" s="12"/>
      <c r="F30" s="12"/>
      <c r="G30" s="12"/>
    </row>
    <row r="31" spans="1:16" ht="15.75" x14ac:dyDescent="0.25">
      <c r="A31" s="12"/>
      <c r="B31" s="12"/>
      <c r="C31" s="12"/>
      <c r="D31" s="12"/>
      <c r="E31" s="12"/>
      <c r="F31" s="12"/>
      <c r="G31" s="12"/>
    </row>
    <row r="32" spans="1:16" ht="15.75" x14ac:dyDescent="0.25">
      <c r="A32" s="12"/>
      <c r="B32" s="12"/>
      <c r="C32" s="12"/>
      <c r="D32" s="12"/>
      <c r="E32" s="12"/>
      <c r="F32" s="12"/>
      <c r="G32" s="12"/>
    </row>
    <row r="33" spans="1:7" ht="15.75" x14ac:dyDescent="0.25">
      <c r="A33" s="12"/>
      <c r="B33" s="12"/>
      <c r="C33" s="12"/>
      <c r="D33" s="12"/>
      <c r="E33" s="12"/>
      <c r="F33" s="12"/>
      <c r="G33" s="12"/>
    </row>
    <row r="34" spans="1:7" ht="15.75" x14ac:dyDescent="0.25">
      <c r="A34" s="12"/>
      <c r="B34" s="12"/>
      <c r="C34" s="12"/>
      <c r="D34" s="12"/>
      <c r="E34" s="12"/>
      <c r="F34" s="12"/>
      <c r="G34" s="12"/>
    </row>
    <row r="35" spans="1:7" ht="15.75" x14ac:dyDescent="0.25">
      <c r="A35" s="12"/>
      <c r="B35" s="12"/>
      <c r="C35" s="12"/>
      <c r="D35" s="12"/>
      <c r="E35" s="12"/>
      <c r="F35" s="12"/>
      <c r="G35" s="12"/>
    </row>
    <row r="36" spans="1:7" ht="15.75" x14ac:dyDescent="0.25">
      <c r="A36" s="12"/>
      <c r="B36" s="12"/>
      <c r="C36" s="12"/>
      <c r="D36" s="12"/>
      <c r="E36" s="12"/>
      <c r="F36" s="12"/>
      <c r="G36" s="12"/>
    </row>
    <row r="37" spans="1:7" ht="15.75" x14ac:dyDescent="0.25">
      <c r="A37" s="12"/>
      <c r="B37" s="12"/>
      <c r="C37" s="12"/>
      <c r="D37" s="12"/>
      <c r="E37" s="12"/>
      <c r="F37" s="12"/>
      <c r="G37" s="12"/>
    </row>
    <row r="38" spans="1:7" ht="15.75" x14ac:dyDescent="0.25">
      <c r="A38" s="12"/>
      <c r="B38" s="12"/>
      <c r="C38" s="12"/>
      <c r="D38" s="12"/>
      <c r="E38" s="12"/>
      <c r="F38" s="12"/>
      <c r="G38" s="12"/>
    </row>
    <row r="39" spans="1:7" ht="15.75" x14ac:dyDescent="0.25">
      <c r="A39" s="12"/>
      <c r="B39" s="12"/>
      <c r="C39" s="12"/>
      <c r="D39" s="12"/>
      <c r="E39" s="12"/>
      <c r="F39" s="12"/>
      <c r="G39" s="12"/>
    </row>
    <row r="40" spans="1:7" ht="15.75" x14ac:dyDescent="0.25">
      <c r="A40" s="12"/>
      <c r="B40" s="12"/>
      <c r="C40" s="12"/>
      <c r="D40" s="12"/>
      <c r="E40" s="12"/>
      <c r="F40" s="12"/>
      <c r="G40" s="12"/>
    </row>
    <row r="41" spans="1:7" ht="15.75" x14ac:dyDescent="0.25">
      <c r="A41" s="12"/>
      <c r="B41" s="12"/>
      <c r="C41" s="12"/>
      <c r="D41" s="12"/>
      <c r="E41" s="12"/>
      <c r="F41" s="12"/>
      <c r="G41" s="12"/>
    </row>
    <row r="42" spans="1:7" ht="15.75" x14ac:dyDescent="0.25">
      <c r="A42" s="12"/>
      <c r="B42" s="12"/>
      <c r="C42" s="12"/>
      <c r="D42" s="12"/>
      <c r="E42" s="12"/>
      <c r="F42" s="12"/>
      <c r="G42" s="12"/>
    </row>
    <row r="43" spans="1:7" ht="15.75" x14ac:dyDescent="0.25">
      <c r="A43" s="12"/>
      <c r="B43" s="12"/>
      <c r="C43" s="12"/>
      <c r="D43" s="12"/>
      <c r="E43" s="12"/>
      <c r="F43" s="12"/>
      <c r="G43" s="12"/>
    </row>
    <row r="44" spans="1:7" ht="15.75" x14ac:dyDescent="0.25">
      <c r="A44" s="12"/>
      <c r="B44" s="12"/>
      <c r="C44" s="12"/>
      <c r="D44" s="12"/>
      <c r="E44" s="12"/>
      <c r="F44" s="12"/>
      <c r="G44" s="12"/>
    </row>
    <row r="45" spans="1:7" ht="15.75" x14ac:dyDescent="0.25">
      <c r="A45" s="12"/>
      <c r="B45" s="12"/>
      <c r="C45" s="12"/>
      <c r="D45" s="12"/>
      <c r="E45" s="12"/>
      <c r="F45" s="12"/>
      <c r="G45" s="12"/>
    </row>
    <row r="46" spans="1:7" ht="18.75" x14ac:dyDescent="0.3">
      <c r="A46" s="12"/>
      <c r="B46" s="12"/>
      <c r="C46" s="12"/>
      <c r="D46" s="12"/>
      <c r="E46" s="12"/>
      <c r="F46" s="12"/>
      <c r="G46" s="25"/>
    </row>
    <row r="47" spans="1:7" ht="18.75" x14ac:dyDescent="0.3">
      <c r="A47" s="12"/>
      <c r="B47" s="12"/>
      <c r="C47" s="12"/>
      <c r="D47" s="12"/>
      <c r="E47" s="12"/>
      <c r="F47" s="12"/>
      <c r="G47" s="175"/>
    </row>
    <row r="48" spans="1:7" ht="18.75" x14ac:dyDescent="0.3">
      <c r="A48" s="12"/>
      <c r="B48" s="12"/>
      <c r="C48" s="12"/>
      <c r="D48" s="12"/>
      <c r="E48" s="12"/>
      <c r="F48" s="12"/>
      <c r="G48" s="175"/>
    </row>
    <row r="49" spans="1:7" ht="15.75" x14ac:dyDescent="0.25">
      <c r="A49" s="12"/>
      <c r="B49" s="12"/>
      <c r="C49" s="12"/>
      <c r="D49" s="12"/>
      <c r="E49" s="12"/>
      <c r="F49" s="12"/>
      <c r="G49" s="12"/>
    </row>
    <row r="50" spans="1:7" ht="15.75" x14ac:dyDescent="0.25">
      <c r="A50" s="12"/>
      <c r="B50" s="12"/>
      <c r="C50" s="12"/>
      <c r="D50" s="12"/>
      <c r="E50" s="12"/>
      <c r="F50" s="12"/>
      <c r="G50" s="12"/>
    </row>
    <row r="51" spans="1:7" ht="15.75" x14ac:dyDescent="0.25">
      <c r="A51" s="12"/>
      <c r="B51" s="12"/>
      <c r="C51" s="12"/>
      <c r="D51" s="12"/>
      <c r="E51" s="12"/>
      <c r="F51" s="12"/>
      <c r="G51" s="12"/>
    </row>
    <row r="52" spans="1:7" ht="15.75" x14ac:dyDescent="0.25">
      <c r="A52" s="12"/>
      <c r="B52" s="12"/>
      <c r="C52" s="12"/>
      <c r="D52" s="12"/>
      <c r="E52" s="12"/>
      <c r="F52" s="12"/>
      <c r="G52" s="12"/>
    </row>
    <row r="53" spans="1:7" ht="15.75" x14ac:dyDescent="0.25">
      <c r="A53" s="12"/>
      <c r="B53" s="12"/>
      <c r="C53" s="12"/>
      <c r="D53" s="12"/>
      <c r="E53" s="12"/>
      <c r="F53" s="12"/>
      <c r="G53" s="12"/>
    </row>
    <row r="54" spans="1:7" ht="15.75" x14ac:dyDescent="0.25">
      <c r="A54" s="12"/>
      <c r="B54" s="12"/>
      <c r="C54" s="12"/>
      <c r="D54" s="12"/>
      <c r="E54" s="12"/>
      <c r="F54" s="12"/>
      <c r="G54" s="12"/>
    </row>
    <row r="55" spans="1:7" ht="15.75" x14ac:dyDescent="0.25">
      <c r="A55" s="12"/>
      <c r="B55" s="12"/>
      <c r="C55" s="12"/>
      <c r="D55" s="12"/>
      <c r="E55" s="12"/>
      <c r="F55" s="12"/>
      <c r="G55" s="12"/>
    </row>
    <row r="56" spans="1:7" ht="15.75" x14ac:dyDescent="0.25">
      <c r="A56" s="12"/>
      <c r="B56" s="12"/>
      <c r="C56" s="12"/>
      <c r="D56" s="12"/>
      <c r="E56" s="12"/>
      <c r="F56" s="12"/>
      <c r="G56" s="12"/>
    </row>
    <row r="57" spans="1:7" ht="15.75" x14ac:dyDescent="0.25">
      <c r="A57" s="12"/>
      <c r="B57" s="12"/>
      <c r="C57" s="12"/>
      <c r="D57" s="12"/>
      <c r="E57" s="12"/>
      <c r="F57" s="12"/>
      <c r="G57" s="12"/>
    </row>
    <row r="58" spans="1:7" ht="15.75" x14ac:dyDescent="0.25">
      <c r="A58" s="12"/>
      <c r="B58" s="12"/>
      <c r="C58" s="12"/>
      <c r="D58" s="12"/>
      <c r="E58" s="12"/>
      <c r="F58" s="12"/>
      <c r="G58" s="12"/>
    </row>
    <row r="59" spans="1:7" ht="15.75" x14ac:dyDescent="0.25">
      <c r="A59" s="12"/>
      <c r="B59" s="12"/>
      <c r="C59" s="12"/>
      <c r="D59" s="12"/>
      <c r="E59" s="12"/>
      <c r="F59" s="12"/>
      <c r="G59" s="12"/>
    </row>
    <row r="60" spans="1:7" ht="15.75" x14ac:dyDescent="0.25">
      <c r="A60" s="12"/>
      <c r="B60" s="12"/>
      <c r="C60" s="12"/>
      <c r="D60" s="12"/>
      <c r="E60" s="12"/>
      <c r="F60" s="12"/>
      <c r="G60" s="12"/>
    </row>
    <row r="61" spans="1:7" ht="15.75" x14ac:dyDescent="0.25">
      <c r="A61" s="12"/>
      <c r="B61" s="12"/>
      <c r="C61" s="12"/>
      <c r="D61" s="12"/>
      <c r="E61" s="12"/>
      <c r="F61" s="12"/>
      <c r="G61" s="12"/>
    </row>
    <row r="62" spans="1:7" ht="15.75" x14ac:dyDescent="0.25">
      <c r="A62" s="12"/>
      <c r="B62" s="12"/>
      <c r="C62" s="12"/>
      <c r="D62" s="12"/>
      <c r="E62" s="12"/>
      <c r="F62" s="12"/>
      <c r="G62" s="12"/>
    </row>
    <row r="63" spans="1:7" ht="15.75" x14ac:dyDescent="0.25">
      <c r="A63" s="12"/>
      <c r="B63" s="12"/>
      <c r="C63" s="12"/>
      <c r="D63" s="12"/>
      <c r="E63" s="12"/>
      <c r="F63" s="12"/>
      <c r="G63" s="12"/>
    </row>
    <row r="64" spans="1:7" ht="15.75" x14ac:dyDescent="0.25">
      <c r="A64" s="12"/>
      <c r="B64" s="12"/>
      <c r="C64" s="12"/>
      <c r="D64" s="12"/>
      <c r="E64" s="12"/>
      <c r="F64" s="12"/>
      <c r="G64" s="12"/>
    </row>
    <row r="65" spans="1:7" ht="15.75" x14ac:dyDescent="0.25">
      <c r="A65" s="12"/>
      <c r="B65" s="12"/>
      <c r="C65" s="12"/>
      <c r="D65" s="12"/>
      <c r="E65" s="12"/>
      <c r="F65" s="12"/>
      <c r="G65" s="12"/>
    </row>
    <row r="66" spans="1:7" ht="15.75" x14ac:dyDescent="0.25">
      <c r="A66" s="12"/>
      <c r="B66" s="12"/>
      <c r="C66" s="12"/>
      <c r="D66" s="12"/>
      <c r="E66" s="12"/>
      <c r="F66" s="12"/>
      <c r="G66" s="12"/>
    </row>
    <row r="67" spans="1:7" ht="15.75" x14ac:dyDescent="0.25">
      <c r="A67" s="12"/>
      <c r="B67" s="12"/>
      <c r="C67" s="12"/>
      <c r="D67" s="12"/>
      <c r="E67" s="12"/>
      <c r="F67" s="12"/>
      <c r="G67" s="12"/>
    </row>
    <row r="68" spans="1:7" ht="15.75" x14ac:dyDescent="0.25">
      <c r="A68" s="12"/>
      <c r="B68" s="12"/>
      <c r="C68" s="12"/>
      <c r="D68" s="12"/>
      <c r="E68" s="12"/>
      <c r="F68" s="12"/>
      <c r="G68" s="12"/>
    </row>
    <row r="69" spans="1:7" ht="15.75" x14ac:dyDescent="0.25">
      <c r="A69" s="12"/>
      <c r="B69" s="12"/>
      <c r="C69" s="12"/>
      <c r="D69" s="12"/>
      <c r="E69" s="12"/>
      <c r="F69" s="12"/>
      <c r="G69" s="12"/>
    </row>
    <row r="70" spans="1:7" ht="15.75" x14ac:dyDescent="0.25">
      <c r="A70" s="12"/>
      <c r="B70" s="12"/>
      <c r="C70" s="12"/>
      <c r="D70" s="12"/>
      <c r="E70" s="12"/>
      <c r="F70" s="12"/>
      <c r="G70" s="12"/>
    </row>
    <row r="71" spans="1:7" ht="15.75" x14ac:dyDescent="0.25">
      <c r="A71" s="12"/>
      <c r="B71" s="12"/>
      <c r="C71" s="12"/>
      <c r="D71" s="12"/>
      <c r="E71" s="12"/>
      <c r="F71" s="12"/>
      <c r="G71" s="12"/>
    </row>
    <row r="72" spans="1:7" ht="15.75" x14ac:dyDescent="0.25">
      <c r="A72" s="12"/>
      <c r="B72" s="12"/>
      <c r="C72" s="12"/>
      <c r="D72" s="12"/>
      <c r="E72" s="12"/>
      <c r="F72" s="12"/>
      <c r="G72" s="12"/>
    </row>
    <row r="73" spans="1:7" ht="15.75" x14ac:dyDescent="0.25">
      <c r="A73" s="12"/>
      <c r="B73" s="12"/>
      <c r="C73" s="12"/>
      <c r="D73" s="12"/>
      <c r="E73" s="12"/>
      <c r="F73" s="12"/>
      <c r="G73" s="12"/>
    </row>
    <row r="74" spans="1:7" ht="15.75" x14ac:dyDescent="0.25">
      <c r="A74" s="12"/>
      <c r="B74" s="12"/>
      <c r="C74" s="12"/>
      <c r="D74" s="12"/>
      <c r="E74" s="12"/>
      <c r="F74" s="12"/>
      <c r="G74" s="12"/>
    </row>
    <row r="75" spans="1:7" ht="15.75" x14ac:dyDescent="0.25">
      <c r="A75" s="12"/>
      <c r="B75" s="12"/>
      <c r="C75" s="12"/>
      <c r="D75" s="12"/>
      <c r="E75" s="12"/>
      <c r="F75" s="12"/>
      <c r="G75" s="12"/>
    </row>
    <row r="76" spans="1:7" ht="15.75" x14ac:dyDescent="0.25">
      <c r="A76" s="12"/>
      <c r="B76" s="12"/>
      <c r="C76" s="12"/>
      <c r="D76" s="12"/>
      <c r="E76" s="12"/>
      <c r="F76" s="12"/>
      <c r="G76" s="12"/>
    </row>
    <row r="77" spans="1:7" ht="15.75" x14ac:dyDescent="0.25">
      <c r="A77" s="12"/>
      <c r="B77" s="12"/>
      <c r="C77" s="12"/>
      <c r="D77" s="12"/>
      <c r="E77" s="12"/>
      <c r="F77" s="12"/>
      <c r="G77" s="12"/>
    </row>
    <row r="78" spans="1:7" ht="15.75" x14ac:dyDescent="0.25">
      <c r="A78" s="12"/>
      <c r="B78" s="12"/>
      <c r="C78" s="12"/>
      <c r="D78" s="12"/>
      <c r="E78" s="12"/>
      <c r="F78" s="12"/>
      <c r="G78" s="12"/>
    </row>
    <row r="79" spans="1:7" ht="15.75" x14ac:dyDescent="0.25">
      <c r="A79" s="12"/>
      <c r="B79" s="12"/>
      <c r="C79" s="12"/>
      <c r="D79" s="12"/>
      <c r="E79" s="12"/>
      <c r="F79" s="12"/>
      <c r="G79" s="12"/>
    </row>
    <row r="80" spans="1:7" ht="15.75" x14ac:dyDescent="0.25">
      <c r="A80" s="12"/>
      <c r="B80" s="12"/>
      <c r="C80" s="12"/>
      <c r="D80" s="12"/>
      <c r="E80" s="12"/>
      <c r="F80" s="12"/>
      <c r="G80" s="12"/>
    </row>
    <row r="81" spans="1:7" ht="15.75" x14ac:dyDescent="0.25">
      <c r="A81" s="12"/>
      <c r="B81" s="12"/>
      <c r="C81" s="12"/>
      <c r="D81" s="12"/>
      <c r="E81" s="12"/>
      <c r="F81" s="12"/>
      <c r="G81" s="12"/>
    </row>
    <row r="82" spans="1:7" ht="15.75" x14ac:dyDescent="0.25">
      <c r="A82" s="12"/>
      <c r="B82" s="12"/>
      <c r="C82" s="12"/>
      <c r="D82" s="12"/>
      <c r="E82" s="12"/>
      <c r="F82" s="12"/>
      <c r="G82" s="12"/>
    </row>
    <row r="83" spans="1:7" ht="15.75" x14ac:dyDescent="0.25">
      <c r="A83" s="12"/>
      <c r="B83" s="12"/>
      <c r="C83" s="12"/>
      <c r="D83" s="12"/>
      <c r="E83" s="12"/>
      <c r="F83" s="12"/>
      <c r="G83" s="12"/>
    </row>
    <row r="84" spans="1:7" ht="15.75" x14ac:dyDescent="0.25">
      <c r="A84" s="12"/>
      <c r="B84" s="12"/>
      <c r="C84" s="12"/>
      <c r="D84" s="12"/>
      <c r="E84" s="12"/>
      <c r="F84" s="12"/>
      <c r="G84" s="12"/>
    </row>
    <row r="85" spans="1:7" ht="15.75" x14ac:dyDescent="0.25">
      <c r="A85" s="12"/>
      <c r="B85" s="12"/>
      <c r="C85" s="12"/>
      <c r="D85" s="12"/>
      <c r="E85" s="12"/>
      <c r="F85" s="12"/>
      <c r="G85" s="12"/>
    </row>
    <row r="86" spans="1:7" ht="15.75" x14ac:dyDescent="0.25">
      <c r="A86" s="12"/>
      <c r="B86" s="12"/>
      <c r="C86" s="12"/>
      <c r="D86" s="12"/>
      <c r="E86" s="12"/>
      <c r="F86" s="12"/>
      <c r="G86" s="12"/>
    </row>
    <row r="87" spans="1:7" ht="15.75" x14ac:dyDescent="0.25">
      <c r="A87" s="12"/>
      <c r="B87" s="12"/>
      <c r="C87" s="12"/>
      <c r="D87" s="12"/>
      <c r="E87" s="12"/>
      <c r="F87" s="12"/>
      <c r="G87" s="12"/>
    </row>
    <row r="88" spans="1:7" ht="15.75" x14ac:dyDescent="0.25">
      <c r="A88" s="12"/>
      <c r="B88" s="12"/>
      <c r="C88" s="12"/>
      <c r="D88" s="12"/>
      <c r="E88" s="12"/>
      <c r="F88" s="12"/>
      <c r="G88" s="12"/>
    </row>
    <row r="89" spans="1:7" ht="15.75" x14ac:dyDescent="0.25">
      <c r="A89" s="12"/>
      <c r="B89" s="12"/>
      <c r="C89" s="12"/>
      <c r="D89" s="12"/>
      <c r="E89" s="12"/>
      <c r="F89" s="12"/>
      <c r="G89" s="12"/>
    </row>
    <row r="90" spans="1:7" ht="15.75" x14ac:dyDescent="0.25">
      <c r="A90" s="12"/>
      <c r="B90" s="12"/>
      <c r="C90" s="12"/>
      <c r="D90" s="12"/>
      <c r="E90" s="12"/>
      <c r="F90" s="12"/>
      <c r="G90" s="12"/>
    </row>
    <row r="91" spans="1:7" ht="15.75" x14ac:dyDescent="0.25">
      <c r="A91" s="12"/>
      <c r="B91" s="12"/>
      <c r="C91" s="12"/>
      <c r="D91" s="12"/>
      <c r="E91" s="12"/>
      <c r="F91" s="12"/>
      <c r="G91" s="12"/>
    </row>
    <row r="92" spans="1:7" ht="15.75" x14ac:dyDescent="0.25">
      <c r="A92" s="12"/>
      <c r="B92" s="12"/>
      <c r="C92" s="12"/>
      <c r="D92" s="12"/>
      <c r="E92" s="12"/>
      <c r="F92" s="12"/>
      <c r="G92" s="12"/>
    </row>
    <row r="93" spans="1:7" ht="15.75" x14ac:dyDescent="0.25">
      <c r="A93" s="12"/>
      <c r="B93" s="12"/>
      <c r="C93" s="12"/>
      <c r="D93" s="12"/>
      <c r="E93" s="12"/>
      <c r="F93" s="12"/>
      <c r="G93" s="12"/>
    </row>
    <row r="94" spans="1:7" ht="15.75" x14ac:dyDescent="0.25">
      <c r="A94" s="12"/>
      <c r="B94" s="12"/>
      <c r="C94" s="12"/>
      <c r="D94" s="12"/>
      <c r="E94" s="12"/>
      <c r="F94" s="12"/>
      <c r="G94" s="12"/>
    </row>
    <row r="95" spans="1:7" ht="15.75" x14ac:dyDescent="0.25">
      <c r="A95" s="12"/>
      <c r="B95" s="12"/>
      <c r="C95" s="12"/>
      <c r="D95" s="12"/>
      <c r="E95" s="12"/>
      <c r="F95" s="12"/>
      <c r="G95" s="12"/>
    </row>
    <row r="96" spans="1:7" ht="15.75" x14ac:dyDescent="0.25">
      <c r="A96" s="12"/>
      <c r="B96" s="12"/>
      <c r="C96" s="12"/>
      <c r="D96" s="12"/>
      <c r="E96" s="12"/>
      <c r="F96" s="12"/>
      <c r="G96" s="12"/>
    </row>
    <row r="97" spans="1:7" ht="15.75" x14ac:dyDescent="0.25">
      <c r="A97" s="12"/>
      <c r="B97" s="12"/>
      <c r="C97" s="12"/>
      <c r="D97" s="12"/>
      <c r="E97" s="12"/>
      <c r="F97" s="12"/>
      <c r="G97" s="12"/>
    </row>
    <row r="98" spans="1:7" ht="15.75" x14ac:dyDescent="0.25">
      <c r="A98" s="12"/>
      <c r="B98" s="12"/>
      <c r="C98" s="12"/>
      <c r="D98" s="12"/>
      <c r="E98" s="12"/>
      <c r="F98" s="12"/>
      <c r="G98" s="12"/>
    </row>
    <row r="99" spans="1:7" ht="15.75" x14ac:dyDescent="0.25">
      <c r="A99" s="12"/>
      <c r="B99" s="12"/>
      <c r="C99" s="12"/>
      <c r="D99" s="12"/>
      <c r="E99" s="12"/>
      <c r="F99" s="12"/>
      <c r="G99" s="12"/>
    </row>
    <row r="100" spans="1:7" ht="15.75" x14ac:dyDescent="0.25">
      <c r="A100" s="12"/>
      <c r="B100" s="12"/>
      <c r="C100" s="12"/>
      <c r="D100" s="12"/>
      <c r="E100" s="12"/>
      <c r="F100" s="12"/>
      <c r="G100" s="12"/>
    </row>
    <row r="101" spans="1:7" ht="15.75" x14ac:dyDescent="0.25">
      <c r="A101" s="12"/>
      <c r="B101" s="12"/>
      <c r="C101" s="12"/>
      <c r="D101" s="12"/>
      <c r="E101" s="12"/>
      <c r="F101" s="12"/>
      <c r="G101" s="12"/>
    </row>
    <row r="102" spans="1:7" ht="15.75" x14ac:dyDescent="0.25">
      <c r="A102" s="12"/>
      <c r="B102" s="12"/>
      <c r="C102" s="12"/>
      <c r="D102" s="12"/>
      <c r="E102" s="12"/>
      <c r="F102" s="12"/>
      <c r="G102" s="12"/>
    </row>
    <row r="103" spans="1:7" ht="15.75" x14ac:dyDescent="0.25">
      <c r="A103" s="12"/>
      <c r="B103" s="12"/>
      <c r="C103" s="12"/>
      <c r="D103" s="12"/>
      <c r="E103" s="12"/>
      <c r="F103" s="12"/>
      <c r="G103" s="12"/>
    </row>
    <row r="104" spans="1:7" ht="15.75" x14ac:dyDescent="0.25">
      <c r="A104" s="12"/>
      <c r="B104" s="12"/>
      <c r="C104" s="12"/>
      <c r="D104" s="12"/>
      <c r="E104" s="12"/>
      <c r="F104" s="12"/>
      <c r="G104" s="12"/>
    </row>
    <row r="105" spans="1:7" ht="15.75" x14ac:dyDescent="0.25">
      <c r="A105" s="12"/>
      <c r="B105" s="12"/>
      <c r="C105" s="12"/>
      <c r="D105" s="12"/>
      <c r="E105" s="12"/>
      <c r="F105" s="12"/>
      <c r="G105" s="12"/>
    </row>
    <row r="106" spans="1:7" ht="15.75" x14ac:dyDescent="0.25">
      <c r="A106" s="12"/>
      <c r="B106" s="12"/>
      <c r="C106" s="12"/>
      <c r="D106" s="12"/>
      <c r="E106" s="12"/>
      <c r="F106" s="12"/>
      <c r="G106" s="12"/>
    </row>
    <row r="107" spans="1:7" ht="15.75" x14ac:dyDescent="0.25">
      <c r="A107" s="12"/>
      <c r="B107" s="12"/>
      <c r="C107" s="12"/>
      <c r="D107" s="12"/>
      <c r="E107" s="12"/>
      <c r="F107" s="12"/>
      <c r="G107" s="12"/>
    </row>
    <row r="108" spans="1:7" ht="15.75" x14ac:dyDescent="0.25">
      <c r="A108" s="12"/>
      <c r="B108" s="12"/>
      <c r="C108" s="12"/>
      <c r="D108" s="12"/>
      <c r="E108" s="12"/>
      <c r="F108" s="12"/>
      <c r="G108" s="12"/>
    </row>
    <row r="109" spans="1:7" ht="15.75" x14ac:dyDescent="0.25">
      <c r="A109" s="12"/>
      <c r="B109" s="12"/>
      <c r="C109" s="12"/>
      <c r="D109" s="12"/>
      <c r="E109" s="12"/>
      <c r="F109" s="12"/>
      <c r="G109" s="12"/>
    </row>
    <row r="110" spans="1:7" ht="15.75" x14ac:dyDescent="0.25">
      <c r="A110" s="12"/>
      <c r="B110" s="12"/>
      <c r="C110" s="12"/>
      <c r="D110" s="12"/>
      <c r="E110" s="12"/>
      <c r="F110" s="12"/>
      <c r="G110" s="12"/>
    </row>
    <row r="111" spans="1:7" ht="15.75" x14ac:dyDescent="0.25">
      <c r="A111" s="12"/>
      <c r="B111" s="12"/>
      <c r="C111" s="12"/>
      <c r="D111" s="12"/>
      <c r="E111" s="12"/>
      <c r="F111" s="12"/>
      <c r="G111" s="12"/>
    </row>
    <row r="112" spans="1:7" ht="15.75" x14ac:dyDescent="0.25">
      <c r="A112" s="12"/>
      <c r="B112" s="12"/>
      <c r="C112" s="12"/>
      <c r="D112" s="12"/>
      <c r="E112" s="12"/>
      <c r="F112" s="12"/>
      <c r="G112" s="12"/>
    </row>
    <row r="113" spans="1:7" ht="15.75" x14ac:dyDescent="0.25">
      <c r="A113" s="12"/>
      <c r="B113" s="12"/>
      <c r="C113" s="12"/>
      <c r="D113" s="12"/>
      <c r="E113" s="12"/>
      <c r="F113" s="12"/>
      <c r="G113" s="12"/>
    </row>
    <row r="114" spans="1:7" ht="15.75" x14ac:dyDescent="0.25">
      <c r="A114" s="12"/>
      <c r="B114" s="12"/>
      <c r="C114" s="12"/>
      <c r="D114" s="12"/>
      <c r="E114" s="12"/>
      <c r="F114" s="12"/>
      <c r="G114" s="12"/>
    </row>
    <row r="115" spans="1:7" ht="15.75" x14ac:dyDescent="0.25">
      <c r="A115" s="12"/>
      <c r="B115" s="12"/>
      <c r="C115" s="12"/>
      <c r="D115" s="12"/>
      <c r="E115" s="12"/>
      <c r="F115" s="12"/>
      <c r="G115" s="12"/>
    </row>
    <row r="116" spans="1:7" ht="15.75" x14ac:dyDescent="0.25">
      <c r="A116" s="12"/>
      <c r="B116" s="12"/>
      <c r="C116" s="12"/>
      <c r="D116" s="12"/>
      <c r="E116" s="12"/>
      <c r="F116" s="12"/>
      <c r="G116" s="12"/>
    </row>
    <row r="117" spans="1:7" ht="15.75" x14ac:dyDescent="0.25">
      <c r="A117" s="12"/>
      <c r="B117" s="12"/>
      <c r="C117" s="12"/>
      <c r="D117" s="12"/>
      <c r="E117" s="12"/>
      <c r="F117" s="12"/>
      <c r="G117" s="12"/>
    </row>
    <row r="118" spans="1:7" ht="15.75" x14ac:dyDescent="0.25">
      <c r="A118" s="12"/>
      <c r="B118" s="12"/>
      <c r="C118" s="12"/>
      <c r="D118" s="12"/>
      <c r="E118" s="12"/>
      <c r="F118" s="12"/>
      <c r="G118" s="12"/>
    </row>
    <row r="119" spans="1:7" ht="15.75" x14ac:dyDescent="0.25">
      <c r="A119" s="12"/>
      <c r="B119" s="12"/>
      <c r="C119" s="12"/>
      <c r="D119" s="12"/>
      <c r="E119" s="12"/>
      <c r="F119" s="12"/>
      <c r="G119" s="12"/>
    </row>
    <row r="120" spans="1:7" ht="15.75" x14ac:dyDescent="0.25">
      <c r="A120" s="12"/>
      <c r="B120" s="12"/>
      <c r="C120" s="12"/>
      <c r="D120" s="12"/>
      <c r="E120" s="12"/>
      <c r="F120" s="12"/>
      <c r="G120" s="12"/>
    </row>
    <row r="121" spans="1:7" ht="15.75" x14ac:dyDescent="0.25">
      <c r="A121" s="12"/>
      <c r="B121" s="12"/>
      <c r="C121" s="12"/>
      <c r="D121" s="12"/>
      <c r="E121" s="12"/>
      <c r="F121" s="12"/>
      <c r="G121" s="12"/>
    </row>
    <row r="122" spans="1:7" ht="15.75" x14ac:dyDescent="0.25">
      <c r="A122" s="12"/>
      <c r="B122" s="12"/>
      <c r="C122" s="12"/>
      <c r="D122" s="12"/>
      <c r="E122" s="12"/>
      <c r="F122" s="12"/>
      <c r="G122" s="12"/>
    </row>
    <row r="123" spans="1:7" ht="15.75" x14ac:dyDescent="0.25">
      <c r="A123" s="12"/>
      <c r="B123" s="12"/>
      <c r="C123" s="12"/>
      <c r="D123" s="12"/>
      <c r="E123" s="12"/>
      <c r="F123" s="12"/>
      <c r="G123" s="12"/>
    </row>
    <row r="124" spans="1:7" ht="15.75" x14ac:dyDescent="0.25">
      <c r="A124" s="12"/>
      <c r="B124" s="12"/>
      <c r="C124" s="12"/>
      <c r="D124" s="12"/>
      <c r="E124" s="12"/>
      <c r="F124" s="12"/>
      <c r="G124" s="12"/>
    </row>
    <row r="125" spans="1:7" ht="15.75" x14ac:dyDescent="0.25">
      <c r="A125" s="12"/>
      <c r="B125" s="12"/>
      <c r="C125" s="12"/>
      <c r="D125" s="12"/>
      <c r="E125" s="12"/>
      <c r="F125" s="12"/>
      <c r="G125" s="12"/>
    </row>
    <row r="126" spans="1:7" ht="15.75" x14ac:dyDescent="0.25">
      <c r="A126" s="12"/>
      <c r="B126" s="12"/>
      <c r="C126" s="12"/>
      <c r="D126" s="12"/>
      <c r="E126" s="12"/>
      <c r="F126" s="12"/>
      <c r="G126" s="12"/>
    </row>
    <row r="127" spans="1:7" ht="15.75" x14ac:dyDescent="0.25">
      <c r="A127" s="12"/>
      <c r="B127" s="12"/>
      <c r="C127" s="12"/>
      <c r="D127" s="12"/>
      <c r="E127" s="12"/>
      <c r="F127" s="12"/>
      <c r="G127" s="12"/>
    </row>
    <row r="128" spans="1:7" ht="15.75" x14ac:dyDescent="0.25">
      <c r="A128" s="12"/>
      <c r="B128" s="12"/>
      <c r="C128" s="12"/>
      <c r="D128" s="12"/>
      <c r="E128" s="12"/>
      <c r="F128" s="12"/>
      <c r="G128" s="12"/>
    </row>
    <row r="129" spans="1:8" ht="15.75" x14ac:dyDescent="0.25">
      <c r="A129" s="12"/>
      <c r="B129" s="12"/>
      <c r="C129" s="12"/>
      <c r="D129" s="12"/>
      <c r="E129" s="12"/>
      <c r="F129" s="12"/>
      <c r="G129" s="12"/>
    </row>
    <row r="130" spans="1:8" ht="15.75" x14ac:dyDescent="0.25">
      <c r="A130" s="12"/>
      <c r="B130" s="12"/>
      <c r="C130" s="12"/>
      <c r="D130" s="12"/>
      <c r="E130" s="12"/>
      <c r="F130" s="12"/>
      <c r="G130" s="12"/>
    </row>
    <row r="131" spans="1:8" ht="15.75" x14ac:dyDescent="0.25">
      <c r="A131" s="12"/>
      <c r="B131" s="12"/>
      <c r="C131" s="12"/>
      <c r="D131" s="12"/>
      <c r="E131" s="12"/>
      <c r="F131" s="12"/>
      <c r="G131" s="12"/>
    </row>
    <row r="132" spans="1:8" ht="15.75" x14ac:dyDescent="0.25">
      <c r="A132" s="12"/>
      <c r="B132" s="12"/>
      <c r="C132" s="12"/>
      <c r="D132" s="12"/>
      <c r="E132" s="12"/>
      <c r="F132" s="12"/>
      <c r="G132" s="12"/>
    </row>
    <row r="133" spans="1:8" ht="15.75" x14ac:dyDescent="0.25">
      <c r="A133" s="12"/>
      <c r="B133" s="12"/>
      <c r="C133" s="12"/>
      <c r="D133" s="12"/>
      <c r="E133" s="12"/>
      <c r="F133" s="12"/>
      <c r="G133" s="12"/>
    </row>
    <row r="134" spans="1:8" ht="15.75" x14ac:dyDescent="0.25">
      <c r="A134" s="12"/>
      <c r="B134" s="12"/>
      <c r="C134" s="12"/>
      <c r="D134" s="12"/>
      <c r="E134" s="12"/>
      <c r="F134" s="12"/>
      <c r="G134" s="12"/>
    </row>
    <row r="135" spans="1:8" ht="15.75" x14ac:dyDescent="0.25">
      <c r="A135" s="12"/>
      <c r="B135" s="12"/>
      <c r="C135" s="12"/>
      <c r="D135" s="12"/>
      <c r="E135" s="12"/>
      <c r="F135" s="12"/>
      <c r="G135" s="12"/>
    </row>
    <row r="136" spans="1:8" ht="15.75" x14ac:dyDescent="0.25">
      <c r="A136" s="12"/>
      <c r="B136" s="12"/>
      <c r="C136" s="12"/>
      <c r="D136" s="12"/>
      <c r="E136" s="12"/>
      <c r="F136" s="12"/>
      <c r="G136" s="12"/>
    </row>
    <row r="137" spans="1:8" ht="15.75" x14ac:dyDescent="0.25">
      <c r="A137" s="12"/>
      <c r="B137" s="12"/>
      <c r="C137" s="12"/>
      <c r="D137" s="12"/>
      <c r="E137" s="12"/>
      <c r="F137" s="12"/>
      <c r="G137" s="12"/>
    </row>
    <row r="138" spans="1:8" ht="15.75" x14ac:dyDescent="0.25">
      <c r="A138" s="12"/>
      <c r="B138" s="12"/>
      <c r="C138" s="12"/>
      <c r="D138" s="12"/>
      <c r="E138" s="12"/>
      <c r="F138" s="12"/>
      <c r="G138" s="12"/>
    </row>
    <row r="139" spans="1:8" ht="15.75" x14ac:dyDescent="0.25">
      <c r="A139" s="12"/>
      <c r="B139" s="12"/>
      <c r="C139" s="12"/>
      <c r="D139" s="12"/>
      <c r="E139" s="12"/>
      <c r="F139" s="12"/>
      <c r="G139" s="12"/>
    </row>
    <row r="140" spans="1:8" ht="15.75" x14ac:dyDescent="0.25">
      <c r="A140" s="12"/>
      <c r="B140" s="12"/>
      <c r="C140" s="12"/>
      <c r="D140" s="12"/>
      <c r="E140" s="12"/>
      <c r="F140" s="12"/>
      <c r="G140" s="12"/>
    </row>
    <row r="141" spans="1:8" ht="15.75" x14ac:dyDescent="0.25">
      <c r="A141" s="12"/>
      <c r="B141" s="12"/>
      <c r="C141" s="12"/>
      <c r="D141" s="12"/>
      <c r="E141" s="12"/>
      <c r="F141" s="12"/>
      <c r="G141" s="12"/>
    </row>
    <row r="142" spans="1:8" ht="15.75" x14ac:dyDescent="0.25">
      <c r="A142" s="12"/>
      <c r="B142" s="12"/>
      <c r="C142" s="12"/>
      <c r="D142" s="12"/>
      <c r="E142" s="12"/>
      <c r="F142" s="12"/>
      <c r="G142" s="12"/>
    </row>
    <row r="143" spans="1:8" ht="15.75" x14ac:dyDescent="0.25">
      <c r="A143" s="12"/>
      <c r="B143" s="12"/>
      <c r="C143" s="12"/>
      <c r="D143" s="12"/>
      <c r="E143" s="12"/>
      <c r="F143" s="12"/>
      <c r="G143" s="12"/>
    </row>
    <row r="144" spans="1:8" ht="15.75" x14ac:dyDescent="0.25">
      <c r="A144" s="13"/>
      <c r="B144" s="13"/>
      <c r="C144" s="13"/>
      <c r="D144" s="13"/>
      <c r="E144" s="13"/>
      <c r="F144" s="13"/>
      <c r="G144" s="13"/>
      <c r="H144" s="2"/>
    </row>
    <row r="145" spans="1:8" ht="15.75" x14ac:dyDescent="0.25">
      <c r="A145" s="13"/>
      <c r="B145" s="13"/>
      <c r="C145" s="13"/>
      <c r="D145" s="13"/>
      <c r="E145" s="13"/>
      <c r="F145" s="13"/>
      <c r="G145" s="13"/>
      <c r="H145" s="2"/>
    </row>
    <row r="146" spans="1:8" ht="15.75" x14ac:dyDescent="0.25">
      <c r="A146" s="13"/>
      <c r="B146" s="13"/>
      <c r="C146" s="13"/>
      <c r="D146" s="13"/>
      <c r="E146" s="13"/>
      <c r="F146" s="13"/>
      <c r="G146" s="13"/>
      <c r="H146" s="2"/>
    </row>
    <row r="147" spans="1:8" ht="15.75" x14ac:dyDescent="0.25">
      <c r="A147" s="13"/>
      <c r="B147" s="13"/>
      <c r="C147" s="13"/>
      <c r="D147" s="13"/>
      <c r="E147" s="13"/>
      <c r="F147" s="13"/>
      <c r="G147" s="13"/>
      <c r="H147" s="2"/>
    </row>
    <row r="148" spans="1:8" ht="15.75" x14ac:dyDescent="0.25">
      <c r="A148" s="13"/>
      <c r="B148" s="13"/>
      <c r="C148" s="13"/>
      <c r="D148" s="13"/>
      <c r="E148" s="13"/>
      <c r="F148" s="13"/>
      <c r="G148" s="13"/>
      <c r="H148" s="2"/>
    </row>
    <row r="149" spans="1:8" ht="15.75" x14ac:dyDescent="0.25">
      <c r="A149" s="13"/>
      <c r="B149" s="13"/>
      <c r="C149" s="13"/>
      <c r="D149" s="13"/>
      <c r="E149" s="13"/>
      <c r="F149" s="13"/>
      <c r="G149" s="13"/>
      <c r="H149" s="2"/>
    </row>
    <row r="150" spans="1:8" ht="15.75" x14ac:dyDescent="0.25">
      <c r="A150" s="13"/>
      <c r="B150" s="13"/>
      <c r="C150" s="13"/>
      <c r="D150" s="13"/>
      <c r="E150" s="13"/>
      <c r="F150" s="13"/>
      <c r="G150" s="13"/>
      <c r="H150" s="2"/>
    </row>
    <row r="151" spans="1:8" ht="15.75" x14ac:dyDescent="0.25">
      <c r="A151" s="13"/>
      <c r="B151" s="13"/>
      <c r="C151" s="13"/>
      <c r="D151" s="13"/>
      <c r="E151" s="13"/>
      <c r="F151" s="13"/>
      <c r="G151" s="13"/>
      <c r="H151" s="2"/>
    </row>
    <row r="152" spans="1:8" ht="15.75" x14ac:dyDescent="0.25">
      <c r="A152" s="13"/>
      <c r="B152" s="13"/>
      <c r="C152" s="13"/>
      <c r="D152" s="13"/>
      <c r="E152" s="13"/>
      <c r="F152" s="13"/>
      <c r="G152" s="13"/>
      <c r="H152" s="2"/>
    </row>
    <row r="153" spans="1:8" ht="15.75" x14ac:dyDescent="0.25">
      <c r="A153" s="13"/>
      <c r="B153" s="13"/>
      <c r="C153" s="13"/>
      <c r="D153" s="13"/>
      <c r="E153" s="13"/>
      <c r="F153" s="13"/>
      <c r="G153" s="13"/>
      <c r="H153" s="2"/>
    </row>
    <row r="154" spans="1:8" ht="15.75" x14ac:dyDescent="0.25">
      <c r="A154" s="13"/>
      <c r="B154" s="13"/>
      <c r="C154" s="13"/>
      <c r="D154" s="13"/>
      <c r="E154" s="13"/>
      <c r="F154" s="13"/>
      <c r="G154" s="13"/>
      <c r="H154" s="2"/>
    </row>
    <row r="155" spans="1:8" ht="15.75" x14ac:dyDescent="0.25">
      <c r="A155" s="13"/>
      <c r="B155" s="13"/>
      <c r="C155" s="13"/>
      <c r="D155" s="13"/>
      <c r="E155" s="13"/>
      <c r="F155" s="13"/>
      <c r="G155" s="13"/>
      <c r="H155" s="2"/>
    </row>
    <row r="156" spans="1:8" ht="15.75" x14ac:dyDescent="0.25">
      <c r="A156" s="13"/>
      <c r="B156" s="13"/>
      <c r="C156" s="13"/>
      <c r="D156" s="13"/>
      <c r="E156" s="13"/>
      <c r="F156" s="13"/>
      <c r="G156" s="13"/>
      <c r="H156" s="2"/>
    </row>
    <row r="157" spans="1:8" ht="15.75" x14ac:dyDescent="0.25">
      <c r="A157" s="13"/>
      <c r="B157" s="13"/>
      <c r="C157" s="13"/>
      <c r="D157" s="13"/>
      <c r="E157" s="13"/>
      <c r="F157" s="13"/>
      <c r="G157" s="13"/>
      <c r="H157" s="2"/>
    </row>
  </sheetData>
  <pageMargins left="0.7" right="0.7" top="0.75" bottom="0.75" header="0.3" footer="0.3"/>
  <pageSetup scale="5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65"/>
  <sheetViews>
    <sheetView topLeftCell="A16" workbookViewId="0">
      <selection activeCell="B1" sqref="A1:B1"/>
    </sheetView>
  </sheetViews>
  <sheetFormatPr defaultRowHeight="15" x14ac:dyDescent="0.25"/>
  <cols>
    <col min="1" max="1" width="10.85546875" customWidth="1"/>
    <col min="2" max="2" width="37.7109375" bestFit="1" customWidth="1"/>
    <col min="5" max="5" width="11.7109375" bestFit="1" customWidth="1"/>
  </cols>
  <sheetData>
    <row r="1" spans="1:5" x14ac:dyDescent="0.25">
      <c r="A1" t="s">
        <v>127</v>
      </c>
    </row>
    <row r="2" spans="1:5" x14ac:dyDescent="0.25">
      <c r="A2" t="s">
        <v>206</v>
      </c>
    </row>
    <row r="3" spans="1:5" x14ac:dyDescent="0.25">
      <c r="A3" t="s">
        <v>128</v>
      </c>
    </row>
    <row r="4" spans="1:5" x14ac:dyDescent="0.25">
      <c r="A4" t="s">
        <v>129</v>
      </c>
      <c r="B4" t="s">
        <v>130</v>
      </c>
      <c r="C4" t="s">
        <v>131</v>
      </c>
      <c r="D4" t="s">
        <v>132</v>
      </c>
      <c r="E4" t="s">
        <v>133</v>
      </c>
    </row>
    <row r="5" spans="1:5" x14ac:dyDescent="0.25">
      <c r="A5" s="174">
        <v>44986</v>
      </c>
      <c r="B5" t="s">
        <v>207</v>
      </c>
      <c r="C5">
        <v>200</v>
      </c>
      <c r="E5" s="19">
        <v>1636041.31</v>
      </c>
    </row>
    <row r="6" spans="1:5" x14ac:dyDescent="0.25">
      <c r="A6" s="174">
        <v>44986</v>
      </c>
      <c r="B6" t="s">
        <v>177</v>
      </c>
      <c r="C6">
        <v>196.99</v>
      </c>
      <c r="E6" s="19">
        <v>1635844.32</v>
      </c>
    </row>
    <row r="7" spans="1:5" x14ac:dyDescent="0.25">
      <c r="A7" s="174">
        <v>44986</v>
      </c>
      <c r="B7" t="s">
        <v>208</v>
      </c>
      <c r="C7" s="19">
        <v>6289.45</v>
      </c>
      <c r="E7" s="19">
        <v>1629554.87</v>
      </c>
    </row>
    <row r="8" spans="1:5" x14ac:dyDescent="0.25">
      <c r="A8" s="174">
        <v>44986</v>
      </c>
      <c r="B8" t="s">
        <v>162</v>
      </c>
      <c r="C8" s="19">
        <v>1038.26</v>
      </c>
      <c r="E8" s="19">
        <v>1628516.61</v>
      </c>
    </row>
    <row r="9" spans="1:5" x14ac:dyDescent="0.25">
      <c r="A9" s="174">
        <v>44986</v>
      </c>
      <c r="B9" t="s">
        <v>136</v>
      </c>
      <c r="C9" s="19">
        <v>3380.1</v>
      </c>
      <c r="E9" s="19">
        <v>1625136.51</v>
      </c>
    </row>
    <row r="10" spans="1:5" x14ac:dyDescent="0.25">
      <c r="A10" s="174">
        <v>44986</v>
      </c>
      <c r="B10" t="s">
        <v>169</v>
      </c>
      <c r="C10" s="19">
        <v>1783.91</v>
      </c>
      <c r="E10" s="19">
        <v>1623352.6</v>
      </c>
    </row>
    <row r="11" spans="1:5" x14ac:dyDescent="0.25">
      <c r="A11" s="174">
        <v>44987</v>
      </c>
      <c r="B11" t="s">
        <v>209</v>
      </c>
      <c r="C11" s="19">
        <v>12077.61</v>
      </c>
      <c r="E11" s="19">
        <v>1611274.99</v>
      </c>
    </row>
    <row r="12" spans="1:5" x14ac:dyDescent="0.25">
      <c r="A12" s="174">
        <v>44987</v>
      </c>
      <c r="B12" t="s">
        <v>210</v>
      </c>
      <c r="C12">
        <v>39.159999999999997</v>
      </c>
      <c r="E12" s="19">
        <v>1611235.83</v>
      </c>
    </row>
    <row r="13" spans="1:5" x14ac:dyDescent="0.25">
      <c r="A13" s="174">
        <v>44987</v>
      </c>
      <c r="B13" t="s">
        <v>211</v>
      </c>
      <c r="C13">
        <v>89</v>
      </c>
      <c r="E13" s="19">
        <v>1611146.83</v>
      </c>
    </row>
    <row r="14" spans="1:5" x14ac:dyDescent="0.25">
      <c r="A14" s="174">
        <v>44987</v>
      </c>
      <c r="B14" t="s">
        <v>139</v>
      </c>
      <c r="C14">
        <v>403.5</v>
      </c>
      <c r="E14" s="19">
        <v>1610743.33</v>
      </c>
    </row>
    <row r="15" spans="1:5" x14ac:dyDescent="0.25">
      <c r="A15" s="174">
        <v>44990</v>
      </c>
      <c r="B15" t="s">
        <v>141</v>
      </c>
      <c r="C15">
        <v>206.15</v>
      </c>
      <c r="E15" s="19">
        <v>1610537.18</v>
      </c>
    </row>
    <row r="16" spans="1:5" x14ac:dyDescent="0.25">
      <c r="A16" s="174">
        <v>44991</v>
      </c>
      <c r="B16" t="s">
        <v>138</v>
      </c>
      <c r="C16" s="19">
        <v>21648.41</v>
      </c>
      <c r="E16" s="19">
        <v>1588888.77</v>
      </c>
    </row>
    <row r="17" spans="1:5" x14ac:dyDescent="0.25">
      <c r="A17" s="174">
        <v>44991</v>
      </c>
      <c r="B17" t="s">
        <v>159</v>
      </c>
      <c r="C17">
        <v>183.24</v>
      </c>
      <c r="E17" s="19">
        <v>1588705.53</v>
      </c>
    </row>
    <row r="18" spans="1:5" x14ac:dyDescent="0.25">
      <c r="A18" s="174">
        <v>44991</v>
      </c>
      <c r="B18" t="s">
        <v>203</v>
      </c>
      <c r="C18">
        <v>16.5</v>
      </c>
      <c r="E18" s="19">
        <v>1588689.03</v>
      </c>
    </row>
    <row r="19" spans="1:5" x14ac:dyDescent="0.25">
      <c r="A19" s="174">
        <v>44991</v>
      </c>
      <c r="B19" t="s">
        <v>212</v>
      </c>
      <c r="C19">
        <v>109.35</v>
      </c>
      <c r="E19" s="19">
        <v>1588579.68</v>
      </c>
    </row>
    <row r="20" spans="1:5" x14ac:dyDescent="0.25">
      <c r="A20" s="174">
        <v>44991</v>
      </c>
      <c r="B20" t="s">
        <v>159</v>
      </c>
      <c r="C20">
        <v>183.24</v>
      </c>
      <c r="E20" s="19">
        <v>1588396.44</v>
      </c>
    </row>
    <row r="21" spans="1:5" x14ac:dyDescent="0.25">
      <c r="A21" s="174">
        <v>44991</v>
      </c>
      <c r="B21" t="s">
        <v>162</v>
      </c>
      <c r="C21">
        <v>678.26</v>
      </c>
      <c r="E21" s="19">
        <v>1587718.18</v>
      </c>
    </row>
    <row r="22" spans="1:5" x14ac:dyDescent="0.25">
      <c r="A22" s="174">
        <v>44991</v>
      </c>
      <c r="B22" t="s">
        <v>210</v>
      </c>
      <c r="C22">
        <v>35.99</v>
      </c>
      <c r="E22" s="19">
        <v>1587682.19</v>
      </c>
    </row>
    <row r="23" spans="1:5" x14ac:dyDescent="0.25">
      <c r="A23" s="174">
        <v>44991</v>
      </c>
      <c r="B23" t="s">
        <v>210</v>
      </c>
      <c r="C23">
        <v>26.27</v>
      </c>
      <c r="E23" s="19">
        <v>1587655.92</v>
      </c>
    </row>
    <row r="24" spans="1:5" x14ac:dyDescent="0.25">
      <c r="A24" s="174">
        <v>44991</v>
      </c>
      <c r="B24" t="s">
        <v>210</v>
      </c>
      <c r="C24">
        <v>64.69</v>
      </c>
      <c r="E24" s="19">
        <v>1587591.23</v>
      </c>
    </row>
    <row r="25" spans="1:5" x14ac:dyDescent="0.25">
      <c r="A25" s="174">
        <v>44995</v>
      </c>
      <c r="B25" t="s">
        <v>134</v>
      </c>
      <c r="D25" s="19">
        <v>25479.33</v>
      </c>
      <c r="E25" s="19">
        <v>1613070.56</v>
      </c>
    </row>
    <row r="26" spans="1:5" x14ac:dyDescent="0.25">
      <c r="A26" s="174">
        <v>44995</v>
      </c>
      <c r="B26" t="s">
        <v>142</v>
      </c>
      <c r="E26" s="19">
        <v>1613070.56</v>
      </c>
    </row>
    <row r="27" spans="1:5" x14ac:dyDescent="0.25">
      <c r="A27" s="174">
        <v>44995</v>
      </c>
      <c r="B27" t="s">
        <v>143</v>
      </c>
      <c r="E27" s="19">
        <v>1613070.56</v>
      </c>
    </row>
    <row r="28" spans="1:5" x14ac:dyDescent="0.25">
      <c r="A28" s="174">
        <v>44995</v>
      </c>
      <c r="B28" t="s">
        <v>144</v>
      </c>
      <c r="E28" s="19">
        <v>1613070.56</v>
      </c>
    </row>
    <row r="29" spans="1:5" x14ac:dyDescent="0.25">
      <c r="A29" s="174">
        <v>44995</v>
      </c>
      <c r="B29" t="s">
        <v>145</v>
      </c>
      <c r="E29" s="19">
        <v>1613070.56</v>
      </c>
    </row>
    <row r="30" spans="1:5" x14ac:dyDescent="0.25">
      <c r="A30" s="174">
        <v>44995</v>
      </c>
      <c r="B30" t="s">
        <v>146</v>
      </c>
      <c r="E30" s="19">
        <v>1613070.56</v>
      </c>
    </row>
    <row r="31" spans="1:5" x14ac:dyDescent="0.25">
      <c r="A31" s="174">
        <v>44995</v>
      </c>
      <c r="B31" t="s">
        <v>147</v>
      </c>
      <c r="E31" s="19">
        <v>1613070.56</v>
      </c>
    </row>
    <row r="32" spans="1:5" x14ac:dyDescent="0.25">
      <c r="A32" s="174">
        <v>44995</v>
      </c>
      <c r="B32" t="s">
        <v>178</v>
      </c>
      <c r="E32" s="19">
        <v>1613070.56</v>
      </c>
    </row>
    <row r="33" spans="1:5" x14ac:dyDescent="0.25">
      <c r="A33" s="174">
        <v>44995</v>
      </c>
      <c r="B33" t="s">
        <v>148</v>
      </c>
      <c r="E33" s="19">
        <v>1613070.56</v>
      </c>
    </row>
    <row r="34" spans="1:5" x14ac:dyDescent="0.25">
      <c r="A34" s="174">
        <v>44995</v>
      </c>
      <c r="B34" t="s">
        <v>149</v>
      </c>
      <c r="E34" s="19">
        <v>1613070.56</v>
      </c>
    </row>
    <row r="35" spans="1:5" x14ac:dyDescent="0.25">
      <c r="A35" s="174">
        <v>44995</v>
      </c>
      <c r="B35" t="s">
        <v>179</v>
      </c>
      <c r="E35" s="19">
        <v>1613070.56</v>
      </c>
    </row>
    <row r="36" spans="1:5" x14ac:dyDescent="0.25">
      <c r="A36" s="174">
        <v>44995</v>
      </c>
      <c r="B36" t="s">
        <v>150</v>
      </c>
      <c r="E36" s="19">
        <v>1613070.56</v>
      </c>
    </row>
    <row r="37" spans="1:5" x14ac:dyDescent="0.25">
      <c r="A37" s="174">
        <v>44995</v>
      </c>
      <c r="B37" t="s">
        <v>151</v>
      </c>
      <c r="E37" s="19">
        <v>1613070.56</v>
      </c>
    </row>
    <row r="38" spans="1:5" x14ac:dyDescent="0.25">
      <c r="A38" s="174">
        <v>44995</v>
      </c>
      <c r="B38" t="s">
        <v>180</v>
      </c>
      <c r="E38" s="19">
        <v>1613070.56</v>
      </c>
    </row>
    <row r="39" spans="1:5" x14ac:dyDescent="0.25">
      <c r="A39" s="174">
        <v>44995</v>
      </c>
      <c r="B39" t="s">
        <v>152</v>
      </c>
      <c r="E39" s="19">
        <v>1613070.56</v>
      </c>
    </row>
    <row r="40" spans="1:5" x14ac:dyDescent="0.25">
      <c r="A40" s="174">
        <v>44995</v>
      </c>
      <c r="B40" t="s">
        <v>153</v>
      </c>
      <c r="E40" s="19">
        <v>1613070.56</v>
      </c>
    </row>
    <row r="41" spans="1:5" x14ac:dyDescent="0.25">
      <c r="A41" s="174">
        <v>44995</v>
      </c>
      <c r="B41" t="s">
        <v>154</v>
      </c>
      <c r="E41" s="19">
        <v>1613070.56</v>
      </c>
    </row>
    <row r="42" spans="1:5" x14ac:dyDescent="0.25">
      <c r="A42" s="174">
        <v>44995</v>
      </c>
      <c r="B42" t="s">
        <v>155</v>
      </c>
      <c r="E42" s="19">
        <v>1613070.56</v>
      </c>
    </row>
    <row r="43" spans="1:5" x14ac:dyDescent="0.25">
      <c r="A43" s="174">
        <v>44995</v>
      </c>
      <c r="B43" t="s">
        <v>181</v>
      </c>
      <c r="E43" s="19">
        <v>1613070.56</v>
      </c>
    </row>
    <row r="44" spans="1:5" x14ac:dyDescent="0.25">
      <c r="A44" s="174">
        <v>44995</v>
      </c>
      <c r="B44" t="s">
        <v>157</v>
      </c>
      <c r="E44" s="19">
        <v>1613070.56</v>
      </c>
    </row>
    <row r="45" spans="1:5" x14ac:dyDescent="0.25">
      <c r="A45" s="174">
        <v>44995</v>
      </c>
      <c r="B45" t="s">
        <v>158</v>
      </c>
      <c r="E45" s="19">
        <v>1613070.56</v>
      </c>
    </row>
    <row r="46" spans="1:5" x14ac:dyDescent="0.25">
      <c r="A46" s="174">
        <v>44995</v>
      </c>
      <c r="B46" t="s">
        <v>164</v>
      </c>
      <c r="E46" s="19">
        <v>1613070.56</v>
      </c>
    </row>
    <row r="47" spans="1:5" x14ac:dyDescent="0.25">
      <c r="A47" s="174">
        <v>44995</v>
      </c>
      <c r="B47" t="s">
        <v>165</v>
      </c>
      <c r="E47" s="19">
        <v>1613070.56</v>
      </c>
    </row>
    <row r="48" spans="1:5" x14ac:dyDescent="0.25">
      <c r="A48" s="174">
        <v>44995</v>
      </c>
      <c r="B48" t="s">
        <v>156</v>
      </c>
      <c r="E48" s="19">
        <v>1613070.56</v>
      </c>
    </row>
    <row r="49" spans="1:5" x14ac:dyDescent="0.25">
      <c r="A49" s="174">
        <v>44995</v>
      </c>
      <c r="B49" t="s">
        <v>182</v>
      </c>
      <c r="E49" s="19">
        <v>1613070.56</v>
      </c>
    </row>
    <row r="50" spans="1:5" x14ac:dyDescent="0.25">
      <c r="A50" s="174">
        <v>44995</v>
      </c>
      <c r="B50" t="s">
        <v>136</v>
      </c>
      <c r="C50" s="19">
        <v>3517.58</v>
      </c>
      <c r="E50" s="19">
        <v>1609552.98</v>
      </c>
    </row>
    <row r="51" spans="1:5" x14ac:dyDescent="0.25">
      <c r="A51" s="174">
        <v>44995</v>
      </c>
      <c r="B51" t="s">
        <v>176</v>
      </c>
      <c r="C51">
        <v>574.55999999999995</v>
      </c>
      <c r="E51" s="19">
        <v>1608978.42</v>
      </c>
    </row>
    <row r="52" spans="1:5" x14ac:dyDescent="0.25">
      <c r="A52" s="174">
        <v>44995</v>
      </c>
      <c r="B52" t="s">
        <v>181</v>
      </c>
      <c r="C52">
        <v>720.84</v>
      </c>
      <c r="E52" s="19">
        <v>1608257.58</v>
      </c>
    </row>
    <row r="53" spans="1:5" x14ac:dyDescent="0.25">
      <c r="A53" s="174">
        <v>44995</v>
      </c>
      <c r="B53" t="s">
        <v>142</v>
      </c>
      <c r="C53">
        <v>605.98</v>
      </c>
      <c r="E53" s="19">
        <v>1607651.6</v>
      </c>
    </row>
    <row r="54" spans="1:5" x14ac:dyDescent="0.25">
      <c r="A54" s="174">
        <v>44995</v>
      </c>
      <c r="B54" t="s">
        <v>164</v>
      </c>
      <c r="C54">
        <v>502.96</v>
      </c>
      <c r="E54" s="19">
        <v>1607148.64</v>
      </c>
    </row>
    <row r="55" spans="1:5" x14ac:dyDescent="0.25">
      <c r="A55" s="174">
        <v>44995</v>
      </c>
      <c r="B55" t="s">
        <v>165</v>
      </c>
      <c r="C55">
        <v>266.58</v>
      </c>
      <c r="E55" s="19">
        <v>1606882.06</v>
      </c>
    </row>
    <row r="56" spans="1:5" x14ac:dyDescent="0.25">
      <c r="A56" s="174">
        <v>44995</v>
      </c>
      <c r="B56" t="s">
        <v>143</v>
      </c>
      <c r="C56" s="19">
        <v>1803.74</v>
      </c>
      <c r="E56" s="19">
        <v>1605078.32</v>
      </c>
    </row>
    <row r="57" spans="1:5" x14ac:dyDescent="0.25">
      <c r="A57" s="174">
        <v>44995</v>
      </c>
      <c r="B57" t="s">
        <v>144</v>
      </c>
      <c r="C57" s="19">
        <v>1678.46</v>
      </c>
      <c r="E57" s="19">
        <v>1603399.86</v>
      </c>
    </row>
    <row r="58" spans="1:5" x14ac:dyDescent="0.25">
      <c r="A58" s="174">
        <v>44995</v>
      </c>
      <c r="B58" t="s">
        <v>145</v>
      </c>
      <c r="C58" s="19">
        <v>3593.55</v>
      </c>
      <c r="E58" s="19">
        <v>1599806.31</v>
      </c>
    </row>
    <row r="59" spans="1:5" x14ac:dyDescent="0.25">
      <c r="A59" s="174">
        <v>44995</v>
      </c>
      <c r="B59" t="s">
        <v>146</v>
      </c>
      <c r="C59">
        <v>460.96</v>
      </c>
      <c r="E59" s="19">
        <v>1599345.35</v>
      </c>
    </row>
    <row r="60" spans="1:5" x14ac:dyDescent="0.25">
      <c r="A60" s="174">
        <v>44995</v>
      </c>
      <c r="B60" t="s">
        <v>147</v>
      </c>
      <c r="C60" s="19">
        <v>1271.3399999999999</v>
      </c>
      <c r="E60" s="19">
        <v>1598074.01</v>
      </c>
    </row>
    <row r="61" spans="1:5" x14ac:dyDescent="0.25">
      <c r="A61" s="174">
        <v>44995</v>
      </c>
      <c r="B61" t="s">
        <v>178</v>
      </c>
      <c r="C61">
        <v>715.08</v>
      </c>
      <c r="E61" s="19">
        <v>1597358.93</v>
      </c>
    </row>
    <row r="62" spans="1:5" x14ac:dyDescent="0.25">
      <c r="A62" s="174">
        <v>44995</v>
      </c>
      <c r="B62" t="s">
        <v>148</v>
      </c>
      <c r="C62" s="19">
        <v>1580.93</v>
      </c>
      <c r="E62" s="19">
        <v>1595778</v>
      </c>
    </row>
    <row r="63" spans="1:5" x14ac:dyDescent="0.25">
      <c r="A63" s="174">
        <v>44995</v>
      </c>
      <c r="B63" t="s">
        <v>149</v>
      </c>
      <c r="C63" s="19">
        <v>1018.34</v>
      </c>
      <c r="E63" s="19">
        <v>1594759.66</v>
      </c>
    </row>
    <row r="64" spans="1:5" x14ac:dyDescent="0.25">
      <c r="A64" s="174">
        <v>44995</v>
      </c>
      <c r="B64" t="s">
        <v>179</v>
      </c>
      <c r="C64">
        <v>275.22000000000003</v>
      </c>
      <c r="E64" s="19">
        <v>1594484.44</v>
      </c>
    </row>
    <row r="65" spans="1:5" x14ac:dyDescent="0.25">
      <c r="A65" s="174">
        <v>44995</v>
      </c>
      <c r="B65" t="s">
        <v>150</v>
      </c>
      <c r="C65">
        <v>482.48</v>
      </c>
      <c r="E65" s="19">
        <v>1594001.96</v>
      </c>
    </row>
    <row r="66" spans="1:5" x14ac:dyDescent="0.25">
      <c r="A66" s="174">
        <v>44995</v>
      </c>
      <c r="B66" t="s">
        <v>151</v>
      </c>
      <c r="C66">
        <v>271.44</v>
      </c>
      <c r="E66" s="19">
        <v>1593730.52</v>
      </c>
    </row>
    <row r="67" spans="1:5" x14ac:dyDescent="0.25">
      <c r="A67" s="174">
        <v>44995</v>
      </c>
      <c r="B67" t="s">
        <v>180</v>
      </c>
      <c r="C67">
        <v>978.66</v>
      </c>
      <c r="E67" s="19">
        <v>1592751.86</v>
      </c>
    </row>
    <row r="68" spans="1:5" x14ac:dyDescent="0.25">
      <c r="A68" s="174">
        <v>44995</v>
      </c>
      <c r="B68" t="s">
        <v>152</v>
      </c>
      <c r="C68" s="19">
        <v>2695.19</v>
      </c>
      <c r="E68" s="19">
        <v>1590056.67</v>
      </c>
    </row>
    <row r="69" spans="1:5" x14ac:dyDescent="0.25">
      <c r="A69" s="174">
        <v>44995</v>
      </c>
      <c r="B69" t="s">
        <v>153</v>
      </c>
      <c r="C69" s="19">
        <v>1466.09</v>
      </c>
      <c r="E69" s="19">
        <v>1588590.58</v>
      </c>
    </row>
    <row r="70" spans="1:5" x14ac:dyDescent="0.25">
      <c r="A70" s="174">
        <v>44995</v>
      </c>
      <c r="B70" t="s">
        <v>154</v>
      </c>
      <c r="C70" s="19">
        <v>2353.1799999999998</v>
      </c>
      <c r="E70" s="19">
        <v>1586237.4</v>
      </c>
    </row>
    <row r="71" spans="1:5" x14ac:dyDescent="0.25">
      <c r="A71" s="174">
        <v>44995</v>
      </c>
      <c r="B71" t="s">
        <v>202</v>
      </c>
      <c r="C71">
        <v>807.15</v>
      </c>
      <c r="E71" s="19">
        <v>1585430.25</v>
      </c>
    </row>
    <row r="72" spans="1:5" x14ac:dyDescent="0.25">
      <c r="A72" s="174">
        <v>44995</v>
      </c>
      <c r="B72" t="s">
        <v>155</v>
      </c>
      <c r="C72" s="19">
        <v>1369.89</v>
      </c>
      <c r="E72" s="19">
        <v>1584060.36</v>
      </c>
    </row>
    <row r="73" spans="1:5" x14ac:dyDescent="0.25">
      <c r="A73" s="174">
        <v>44995</v>
      </c>
      <c r="B73" t="s">
        <v>156</v>
      </c>
      <c r="C73">
        <v>689.47</v>
      </c>
      <c r="E73" s="19">
        <v>1583370.89</v>
      </c>
    </row>
    <row r="74" spans="1:5" x14ac:dyDescent="0.25">
      <c r="A74" s="174">
        <v>44995</v>
      </c>
      <c r="B74" t="s">
        <v>157</v>
      </c>
      <c r="C74">
        <v>768.6</v>
      </c>
      <c r="E74" s="19">
        <v>1582602.29</v>
      </c>
    </row>
    <row r="75" spans="1:5" x14ac:dyDescent="0.25">
      <c r="A75" s="174">
        <v>44995</v>
      </c>
      <c r="B75" t="s">
        <v>182</v>
      </c>
      <c r="C75">
        <v>241.22</v>
      </c>
      <c r="E75" s="19">
        <v>1582361.07</v>
      </c>
    </row>
    <row r="76" spans="1:5" x14ac:dyDescent="0.25">
      <c r="A76" s="174">
        <v>44995</v>
      </c>
      <c r="B76" t="s">
        <v>158</v>
      </c>
      <c r="C76">
        <v>260.61</v>
      </c>
      <c r="E76" s="19">
        <v>1582100.46</v>
      </c>
    </row>
    <row r="77" spans="1:5" x14ac:dyDescent="0.25">
      <c r="A77" s="174">
        <v>44998</v>
      </c>
      <c r="B77" t="s">
        <v>148</v>
      </c>
      <c r="E77" s="19">
        <v>1582100.46</v>
      </c>
    </row>
    <row r="78" spans="1:5" x14ac:dyDescent="0.25">
      <c r="A78" s="174">
        <v>44998</v>
      </c>
      <c r="B78" t="s">
        <v>148</v>
      </c>
      <c r="E78" s="19">
        <v>1582100.46</v>
      </c>
    </row>
    <row r="79" spans="1:5" x14ac:dyDescent="0.25">
      <c r="A79" s="174">
        <v>44998</v>
      </c>
      <c r="B79" t="s">
        <v>148</v>
      </c>
      <c r="C79">
        <v>5</v>
      </c>
      <c r="E79" s="19">
        <v>1582095.46</v>
      </c>
    </row>
    <row r="80" spans="1:5" x14ac:dyDescent="0.25">
      <c r="A80" s="174">
        <v>44998</v>
      </c>
      <c r="B80" t="s">
        <v>148</v>
      </c>
      <c r="C80">
        <v>5</v>
      </c>
      <c r="E80" s="19">
        <v>1582090.46</v>
      </c>
    </row>
    <row r="81" spans="1:5" x14ac:dyDescent="0.25">
      <c r="A81" s="174">
        <v>44999</v>
      </c>
      <c r="B81" t="s">
        <v>213</v>
      </c>
      <c r="C81" s="19">
        <v>5724.26</v>
      </c>
      <c r="E81" s="19">
        <v>1576366.2</v>
      </c>
    </row>
    <row r="82" spans="1:5" x14ac:dyDescent="0.25">
      <c r="A82" s="174">
        <v>44999</v>
      </c>
      <c r="B82" t="s">
        <v>213</v>
      </c>
      <c r="C82">
        <v>120</v>
      </c>
      <c r="E82" s="19">
        <v>1576246.2</v>
      </c>
    </row>
    <row r="83" spans="1:5" x14ac:dyDescent="0.25">
      <c r="A83" s="174">
        <v>44999</v>
      </c>
      <c r="B83" t="s">
        <v>166</v>
      </c>
      <c r="C83">
        <v>74.78</v>
      </c>
      <c r="E83" s="19">
        <v>1576171.42</v>
      </c>
    </row>
    <row r="84" spans="1:5" x14ac:dyDescent="0.25">
      <c r="A84" s="174">
        <v>45000</v>
      </c>
      <c r="B84" t="s">
        <v>214</v>
      </c>
      <c r="C84" s="19">
        <v>27176.400000000001</v>
      </c>
      <c r="E84" s="19">
        <v>1548995.02</v>
      </c>
    </row>
    <row r="85" spans="1:5" x14ac:dyDescent="0.25">
      <c r="A85" s="174">
        <v>45001</v>
      </c>
      <c r="B85" t="s">
        <v>159</v>
      </c>
      <c r="C85">
        <v>183.24</v>
      </c>
      <c r="E85" s="19">
        <v>1548811.78</v>
      </c>
    </row>
    <row r="86" spans="1:5" x14ac:dyDescent="0.25">
      <c r="A86" s="174">
        <v>45002</v>
      </c>
      <c r="B86" t="s">
        <v>215</v>
      </c>
      <c r="C86" s="19">
        <v>2954.97</v>
      </c>
      <c r="E86" s="19">
        <v>1545856.81</v>
      </c>
    </row>
    <row r="87" spans="1:5" x14ac:dyDescent="0.25">
      <c r="A87" s="174">
        <v>45005</v>
      </c>
      <c r="B87" t="s">
        <v>163</v>
      </c>
      <c r="D87" s="19">
        <v>1346.28</v>
      </c>
      <c r="E87" s="19">
        <v>1547203.09</v>
      </c>
    </row>
    <row r="88" spans="1:5" x14ac:dyDescent="0.25">
      <c r="A88" s="174">
        <v>45005</v>
      </c>
      <c r="B88" t="s">
        <v>216</v>
      </c>
      <c r="C88">
        <v>22.49</v>
      </c>
      <c r="E88" s="19">
        <v>1547180.6</v>
      </c>
    </row>
    <row r="89" spans="1:5" x14ac:dyDescent="0.25">
      <c r="A89" s="174">
        <v>45005</v>
      </c>
      <c r="B89" t="s">
        <v>140</v>
      </c>
      <c r="C89">
        <v>72.599999999999994</v>
      </c>
      <c r="E89" s="19">
        <v>1547108</v>
      </c>
    </row>
    <row r="90" spans="1:5" x14ac:dyDescent="0.25">
      <c r="A90" s="174">
        <v>45005</v>
      </c>
      <c r="B90" t="s">
        <v>217</v>
      </c>
      <c r="C90">
        <v>357</v>
      </c>
      <c r="E90" s="19">
        <v>1546751</v>
      </c>
    </row>
    <row r="91" spans="1:5" x14ac:dyDescent="0.25">
      <c r="A91" s="174">
        <v>45005</v>
      </c>
      <c r="B91" t="s">
        <v>161</v>
      </c>
      <c r="C91">
        <v>152.99</v>
      </c>
      <c r="E91" s="19">
        <v>1546598.01</v>
      </c>
    </row>
    <row r="92" spans="1:5" x14ac:dyDescent="0.25">
      <c r="A92" s="174">
        <v>45005</v>
      </c>
      <c r="B92" t="s">
        <v>218</v>
      </c>
      <c r="C92">
        <v>549</v>
      </c>
      <c r="E92" s="19">
        <v>1546049.01</v>
      </c>
    </row>
    <row r="93" spans="1:5" x14ac:dyDescent="0.25">
      <c r="A93" s="174">
        <v>45005</v>
      </c>
      <c r="B93" t="s">
        <v>219</v>
      </c>
      <c r="C93">
        <v>137.54</v>
      </c>
      <c r="E93" s="19">
        <v>1545911.47</v>
      </c>
    </row>
    <row r="94" spans="1:5" x14ac:dyDescent="0.25">
      <c r="A94" s="174">
        <v>45005</v>
      </c>
      <c r="B94" t="s">
        <v>159</v>
      </c>
      <c r="C94">
        <v>183.24</v>
      </c>
      <c r="E94" s="19">
        <v>1545728.23</v>
      </c>
    </row>
    <row r="95" spans="1:5" x14ac:dyDescent="0.25">
      <c r="A95" s="174">
        <v>45006</v>
      </c>
      <c r="B95" t="s">
        <v>160</v>
      </c>
      <c r="C95">
        <v>324.48</v>
      </c>
      <c r="E95" s="19">
        <v>1545403.75</v>
      </c>
    </row>
    <row r="96" spans="1:5" x14ac:dyDescent="0.25">
      <c r="A96" s="174">
        <v>45009</v>
      </c>
      <c r="B96" t="s">
        <v>220</v>
      </c>
      <c r="D96">
        <v>25.55</v>
      </c>
      <c r="E96" s="19">
        <v>1545429.3</v>
      </c>
    </row>
    <row r="97" spans="1:5" x14ac:dyDescent="0.25">
      <c r="A97" s="174">
        <v>45009</v>
      </c>
      <c r="B97" t="s">
        <v>169</v>
      </c>
      <c r="D97" s="19">
        <v>3625</v>
      </c>
      <c r="E97" s="19">
        <v>1549054.3</v>
      </c>
    </row>
    <row r="98" spans="1:5" x14ac:dyDescent="0.25">
      <c r="A98" s="174">
        <v>45009</v>
      </c>
      <c r="B98" t="s">
        <v>142</v>
      </c>
      <c r="C98">
        <v>430.96</v>
      </c>
      <c r="E98" s="19">
        <v>1548623.34</v>
      </c>
    </row>
    <row r="99" spans="1:5" x14ac:dyDescent="0.25">
      <c r="A99" s="174">
        <v>45009</v>
      </c>
      <c r="B99" t="s">
        <v>165</v>
      </c>
      <c r="C99">
        <v>140.63999999999999</v>
      </c>
      <c r="E99" s="19">
        <v>1548482.7</v>
      </c>
    </row>
    <row r="100" spans="1:5" x14ac:dyDescent="0.25">
      <c r="A100" s="174">
        <v>45009</v>
      </c>
      <c r="B100" t="s">
        <v>143</v>
      </c>
      <c r="C100" s="19">
        <v>1344.69</v>
      </c>
      <c r="E100" s="19">
        <v>1547138.01</v>
      </c>
    </row>
    <row r="101" spans="1:5" x14ac:dyDescent="0.25">
      <c r="A101" s="174">
        <v>45009</v>
      </c>
      <c r="B101" t="s">
        <v>144</v>
      </c>
      <c r="C101" s="19">
        <v>1457.7</v>
      </c>
      <c r="E101" s="19">
        <v>1545680.31</v>
      </c>
    </row>
    <row r="102" spans="1:5" x14ac:dyDescent="0.25">
      <c r="A102" s="174">
        <v>45009</v>
      </c>
      <c r="B102" t="s">
        <v>145</v>
      </c>
      <c r="C102" s="19">
        <v>1241.1199999999999</v>
      </c>
      <c r="E102" s="19">
        <v>1544439.19</v>
      </c>
    </row>
    <row r="103" spans="1:5" x14ac:dyDescent="0.25">
      <c r="A103" s="174">
        <v>45009</v>
      </c>
      <c r="B103" t="s">
        <v>146</v>
      </c>
      <c r="C103">
        <v>674.98</v>
      </c>
      <c r="E103" s="19">
        <v>1543764.21</v>
      </c>
    </row>
    <row r="104" spans="1:5" x14ac:dyDescent="0.25">
      <c r="A104" s="174">
        <v>45009</v>
      </c>
      <c r="B104" t="s">
        <v>147</v>
      </c>
      <c r="C104" s="19">
        <v>2017.84</v>
      </c>
      <c r="E104" s="19">
        <v>1541746.37</v>
      </c>
    </row>
    <row r="105" spans="1:5" x14ac:dyDescent="0.25">
      <c r="A105" s="174">
        <v>45009</v>
      </c>
      <c r="B105" t="s">
        <v>178</v>
      </c>
      <c r="C105">
        <v>944.18</v>
      </c>
      <c r="E105" s="19">
        <v>1540802.19</v>
      </c>
    </row>
    <row r="106" spans="1:5" x14ac:dyDescent="0.25">
      <c r="A106" s="174">
        <v>45009</v>
      </c>
      <c r="B106" t="s">
        <v>148</v>
      </c>
      <c r="C106">
        <v>924.78</v>
      </c>
      <c r="E106" s="19">
        <v>1539877.41</v>
      </c>
    </row>
    <row r="107" spans="1:5" x14ac:dyDescent="0.25">
      <c r="A107" s="174">
        <v>45009</v>
      </c>
      <c r="B107" t="s">
        <v>149</v>
      </c>
      <c r="C107" s="19">
        <v>1923.24</v>
      </c>
      <c r="E107" s="19">
        <v>1537954.17</v>
      </c>
    </row>
    <row r="108" spans="1:5" x14ac:dyDescent="0.25">
      <c r="A108" s="174">
        <v>45009</v>
      </c>
      <c r="B108" t="s">
        <v>179</v>
      </c>
      <c r="C108">
        <v>286.58</v>
      </c>
      <c r="E108" s="19">
        <v>1537667.59</v>
      </c>
    </row>
    <row r="109" spans="1:5" x14ac:dyDescent="0.25">
      <c r="A109" s="174">
        <v>45009</v>
      </c>
      <c r="B109" t="s">
        <v>150</v>
      </c>
      <c r="C109">
        <v>466.11</v>
      </c>
      <c r="E109" s="19">
        <v>1537201.48</v>
      </c>
    </row>
    <row r="110" spans="1:5" x14ac:dyDescent="0.25">
      <c r="A110" s="174">
        <v>45009</v>
      </c>
      <c r="B110" t="s">
        <v>151</v>
      </c>
      <c r="C110">
        <v>538.80999999999995</v>
      </c>
      <c r="E110" s="19">
        <v>1536662.67</v>
      </c>
    </row>
    <row r="111" spans="1:5" x14ac:dyDescent="0.25">
      <c r="A111" s="174">
        <v>45009</v>
      </c>
      <c r="B111" t="s">
        <v>180</v>
      </c>
      <c r="C111" s="19">
        <v>1342.1</v>
      </c>
      <c r="E111" s="19">
        <v>1535320.57</v>
      </c>
    </row>
    <row r="112" spans="1:5" x14ac:dyDescent="0.25">
      <c r="A112" s="174">
        <v>45009</v>
      </c>
      <c r="B112" t="s">
        <v>152</v>
      </c>
      <c r="C112" s="19">
        <v>1803.04</v>
      </c>
      <c r="E112" s="19">
        <v>1533517.53</v>
      </c>
    </row>
    <row r="113" spans="1:5" x14ac:dyDescent="0.25">
      <c r="A113" s="174">
        <v>45009</v>
      </c>
      <c r="B113" t="s">
        <v>153</v>
      </c>
      <c r="C113" s="19">
        <v>1261.93</v>
      </c>
      <c r="E113" s="19">
        <v>1532255.6</v>
      </c>
    </row>
    <row r="114" spans="1:5" x14ac:dyDescent="0.25">
      <c r="A114" s="174">
        <v>45009</v>
      </c>
      <c r="B114" t="s">
        <v>154</v>
      </c>
      <c r="C114" s="19">
        <v>2353.17</v>
      </c>
      <c r="E114" s="19">
        <v>1529902.43</v>
      </c>
    </row>
    <row r="115" spans="1:5" x14ac:dyDescent="0.25">
      <c r="A115" s="174">
        <v>45009</v>
      </c>
      <c r="B115" t="s">
        <v>202</v>
      </c>
      <c r="C115">
        <v>989.42</v>
      </c>
      <c r="E115" s="19">
        <v>1528913.01</v>
      </c>
    </row>
    <row r="116" spans="1:5" x14ac:dyDescent="0.25">
      <c r="A116" s="174">
        <v>45009</v>
      </c>
      <c r="B116" t="s">
        <v>155</v>
      </c>
      <c r="C116" s="19">
        <v>1163.55</v>
      </c>
      <c r="E116" s="19">
        <v>1527749.46</v>
      </c>
    </row>
    <row r="117" spans="1:5" x14ac:dyDescent="0.25">
      <c r="A117" s="174">
        <v>45009</v>
      </c>
      <c r="B117" t="s">
        <v>156</v>
      </c>
      <c r="C117">
        <v>339.73</v>
      </c>
      <c r="E117" s="19">
        <v>1527409.73</v>
      </c>
    </row>
    <row r="118" spans="1:5" x14ac:dyDescent="0.25">
      <c r="A118" s="174">
        <v>45009</v>
      </c>
      <c r="B118" t="s">
        <v>157</v>
      </c>
      <c r="C118" s="19">
        <v>1003.95</v>
      </c>
      <c r="E118" s="19">
        <v>1526405.78</v>
      </c>
    </row>
    <row r="119" spans="1:5" x14ac:dyDescent="0.25">
      <c r="A119" s="174">
        <v>45009</v>
      </c>
      <c r="B119" t="s">
        <v>182</v>
      </c>
      <c r="C119">
        <v>460.97</v>
      </c>
      <c r="E119" s="19">
        <v>1525944.81</v>
      </c>
    </row>
    <row r="120" spans="1:5" x14ac:dyDescent="0.25">
      <c r="A120" s="174">
        <v>45009</v>
      </c>
      <c r="B120" t="s">
        <v>158</v>
      </c>
      <c r="C120">
        <v>260.60000000000002</v>
      </c>
      <c r="E120" s="19">
        <v>1525684.21</v>
      </c>
    </row>
    <row r="121" spans="1:5" x14ac:dyDescent="0.25">
      <c r="A121" s="174">
        <v>45009</v>
      </c>
      <c r="B121" t="s">
        <v>142</v>
      </c>
      <c r="E121" s="19">
        <v>1525684.21</v>
      </c>
    </row>
    <row r="122" spans="1:5" x14ac:dyDescent="0.25">
      <c r="A122" s="174">
        <v>45009</v>
      </c>
      <c r="B122" t="s">
        <v>165</v>
      </c>
      <c r="E122" s="19">
        <v>1525684.21</v>
      </c>
    </row>
    <row r="123" spans="1:5" x14ac:dyDescent="0.25">
      <c r="A123" s="174">
        <v>45009</v>
      </c>
      <c r="B123" t="s">
        <v>143</v>
      </c>
      <c r="E123" s="19">
        <v>1525684.21</v>
      </c>
    </row>
    <row r="124" spans="1:5" x14ac:dyDescent="0.25">
      <c r="A124" s="174">
        <v>45009</v>
      </c>
      <c r="B124" t="s">
        <v>144</v>
      </c>
      <c r="E124" s="19">
        <v>1525684.21</v>
      </c>
    </row>
    <row r="125" spans="1:5" x14ac:dyDescent="0.25">
      <c r="A125" s="174">
        <v>45009</v>
      </c>
      <c r="B125" t="s">
        <v>145</v>
      </c>
      <c r="E125" s="19">
        <v>1525684.21</v>
      </c>
    </row>
    <row r="126" spans="1:5" x14ac:dyDescent="0.25">
      <c r="A126" s="174">
        <v>45009</v>
      </c>
      <c r="B126" t="s">
        <v>146</v>
      </c>
      <c r="E126" s="19">
        <v>1525684.21</v>
      </c>
    </row>
    <row r="127" spans="1:5" x14ac:dyDescent="0.25">
      <c r="A127" s="174">
        <v>45009</v>
      </c>
      <c r="B127" t="s">
        <v>147</v>
      </c>
      <c r="E127" s="19">
        <v>1525684.21</v>
      </c>
    </row>
    <row r="128" spans="1:5" x14ac:dyDescent="0.25">
      <c r="A128" s="174">
        <v>45009</v>
      </c>
      <c r="B128" t="s">
        <v>178</v>
      </c>
      <c r="E128" s="19">
        <v>1525684.21</v>
      </c>
    </row>
    <row r="129" spans="1:5" x14ac:dyDescent="0.25">
      <c r="A129" s="174">
        <v>45009</v>
      </c>
      <c r="B129" t="s">
        <v>148</v>
      </c>
      <c r="E129" s="19">
        <v>1525684.21</v>
      </c>
    </row>
    <row r="130" spans="1:5" x14ac:dyDescent="0.25">
      <c r="A130" s="174">
        <v>45009</v>
      </c>
      <c r="B130" t="s">
        <v>149</v>
      </c>
      <c r="E130" s="19">
        <v>1525684.21</v>
      </c>
    </row>
    <row r="131" spans="1:5" x14ac:dyDescent="0.25">
      <c r="A131" s="174">
        <v>45009</v>
      </c>
      <c r="B131" t="s">
        <v>179</v>
      </c>
      <c r="E131" s="19">
        <v>1525684.21</v>
      </c>
    </row>
    <row r="132" spans="1:5" x14ac:dyDescent="0.25">
      <c r="A132" s="174">
        <v>45009</v>
      </c>
      <c r="B132" t="s">
        <v>150</v>
      </c>
      <c r="E132" s="19">
        <v>1525684.21</v>
      </c>
    </row>
    <row r="133" spans="1:5" x14ac:dyDescent="0.25">
      <c r="A133" s="174">
        <v>45009</v>
      </c>
      <c r="B133" t="s">
        <v>151</v>
      </c>
      <c r="E133" s="19">
        <v>1525684.21</v>
      </c>
    </row>
    <row r="134" spans="1:5" x14ac:dyDescent="0.25">
      <c r="A134" s="174">
        <v>45009</v>
      </c>
      <c r="B134" t="s">
        <v>180</v>
      </c>
      <c r="E134" s="19">
        <v>1525684.21</v>
      </c>
    </row>
    <row r="135" spans="1:5" x14ac:dyDescent="0.25">
      <c r="A135" s="174">
        <v>45009</v>
      </c>
      <c r="B135" t="s">
        <v>152</v>
      </c>
      <c r="E135" s="19">
        <v>1525684.21</v>
      </c>
    </row>
    <row r="136" spans="1:5" x14ac:dyDescent="0.25">
      <c r="A136" s="174">
        <v>45009</v>
      </c>
      <c r="B136" t="s">
        <v>153</v>
      </c>
      <c r="E136" s="19">
        <v>1525684.21</v>
      </c>
    </row>
    <row r="137" spans="1:5" x14ac:dyDescent="0.25">
      <c r="A137" s="174">
        <v>45009</v>
      </c>
      <c r="B137" t="s">
        <v>154</v>
      </c>
      <c r="E137" s="19">
        <v>1525684.21</v>
      </c>
    </row>
    <row r="138" spans="1:5" x14ac:dyDescent="0.25">
      <c r="A138" s="174">
        <v>45009</v>
      </c>
      <c r="B138" t="s">
        <v>202</v>
      </c>
      <c r="E138" s="19">
        <v>1525684.21</v>
      </c>
    </row>
    <row r="139" spans="1:5" x14ac:dyDescent="0.25">
      <c r="A139" s="174">
        <v>45009</v>
      </c>
      <c r="B139" t="s">
        <v>155</v>
      </c>
      <c r="E139" s="19">
        <v>1525684.21</v>
      </c>
    </row>
    <row r="140" spans="1:5" x14ac:dyDescent="0.25">
      <c r="A140" s="174">
        <v>45009</v>
      </c>
      <c r="B140" t="s">
        <v>156</v>
      </c>
      <c r="E140" s="19">
        <v>1525684.21</v>
      </c>
    </row>
    <row r="141" spans="1:5" x14ac:dyDescent="0.25">
      <c r="A141" s="174">
        <v>45009</v>
      </c>
      <c r="B141" t="s">
        <v>157</v>
      </c>
      <c r="E141" s="19">
        <v>1525684.21</v>
      </c>
    </row>
    <row r="142" spans="1:5" x14ac:dyDescent="0.25">
      <c r="A142" s="174">
        <v>45009</v>
      </c>
      <c r="B142" t="s">
        <v>182</v>
      </c>
      <c r="E142" s="19">
        <v>1525684.21</v>
      </c>
    </row>
    <row r="143" spans="1:5" x14ac:dyDescent="0.25">
      <c r="A143" s="174">
        <v>45009</v>
      </c>
      <c r="B143" t="s">
        <v>158</v>
      </c>
      <c r="E143" s="19">
        <v>1525684.21</v>
      </c>
    </row>
    <row r="144" spans="1:5" x14ac:dyDescent="0.25">
      <c r="A144" s="174">
        <v>45012</v>
      </c>
      <c r="B144" t="s">
        <v>207</v>
      </c>
      <c r="C144">
        <v>180</v>
      </c>
      <c r="E144" s="19">
        <v>1525504.21</v>
      </c>
    </row>
    <row r="145" spans="1:5" x14ac:dyDescent="0.25">
      <c r="A145" s="174">
        <v>45013</v>
      </c>
      <c r="B145" t="s">
        <v>136</v>
      </c>
      <c r="C145" s="19">
        <v>3399.94</v>
      </c>
      <c r="E145" s="19">
        <v>1522104.27</v>
      </c>
    </row>
    <row r="146" spans="1:5" x14ac:dyDescent="0.25">
      <c r="A146" s="174">
        <v>45013</v>
      </c>
      <c r="B146" t="s">
        <v>137</v>
      </c>
      <c r="C146">
        <v>185.36</v>
      </c>
      <c r="E146" s="19">
        <v>1521918.91</v>
      </c>
    </row>
    <row r="147" spans="1:5" x14ac:dyDescent="0.25">
      <c r="A147" s="174">
        <v>45013</v>
      </c>
      <c r="B147" t="s">
        <v>167</v>
      </c>
      <c r="C147">
        <v>234.01</v>
      </c>
      <c r="E147" s="19">
        <v>1521684.9</v>
      </c>
    </row>
    <row r="148" spans="1:5" x14ac:dyDescent="0.25">
      <c r="A148" s="174">
        <v>45013</v>
      </c>
      <c r="B148" t="s">
        <v>166</v>
      </c>
      <c r="C148">
        <v>74.78</v>
      </c>
      <c r="E148" s="19">
        <v>1521610.12</v>
      </c>
    </row>
    <row r="149" spans="1:5" x14ac:dyDescent="0.25">
      <c r="A149" s="174">
        <v>45013</v>
      </c>
      <c r="B149" t="s">
        <v>176</v>
      </c>
      <c r="C149">
        <v>661.3</v>
      </c>
      <c r="E149" s="19">
        <v>1520948.82</v>
      </c>
    </row>
    <row r="150" spans="1:5" x14ac:dyDescent="0.25">
      <c r="A150" s="174">
        <v>45013</v>
      </c>
      <c r="B150" t="s">
        <v>201</v>
      </c>
      <c r="C150">
        <v>175</v>
      </c>
      <c r="E150" s="19">
        <v>1520773.82</v>
      </c>
    </row>
    <row r="151" spans="1:5" x14ac:dyDescent="0.25">
      <c r="A151" s="174">
        <v>45013</v>
      </c>
      <c r="B151" t="s">
        <v>137</v>
      </c>
      <c r="C151">
        <v>78.72</v>
      </c>
      <c r="E151" s="19">
        <v>1520695.1</v>
      </c>
    </row>
    <row r="152" spans="1:5" x14ac:dyDescent="0.25">
      <c r="A152" s="174">
        <v>45013</v>
      </c>
      <c r="B152" t="s">
        <v>167</v>
      </c>
      <c r="C152">
        <v>23.18</v>
      </c>
      <c r="E152" s="19">
        <v>1520671.92</v>
      </c>
    </row>
    <row r="153" spans="1:5" x14ac:dyDescent="0.25">
      <c r="A153" s="174">
        <v>45013</v>
      </c>
      <c r="B153" t="s">
        <v>161</v>
      </c>
      <c r="C153">
        <v>152.99</v>
      </c>
      <c r="E153" s="19">
        <v>1520518.93</v>
      </c>
    </row>
    <row r="154" spans="1:5" x14ac:dyDescent="0.25">
      <c r="A154" s="174">
        <v>45013</v>
      </c>
      <c r="B154" t="s">
        <v>168</v>
      </c>
      <c r="C154">
        <v>30.28</v>
      </c>
      <c r="E154" s="19">
        <v>1520488.65</v>
      </c>
    </row>
    <row r="155" spans="1:5" x14ac:dyDescent="0.25">
      <c r="A155" s="174">
        <v>45013</v>
      </c>
      <c r="B155" t="s">
        <v>217</v>
      </c>
      <c r="C155">
        <v>693</v>
      </c>
      <c r="E155" s="19">
        <v>1519795.65</v>
      </c>
    </row>
    <row r="156" spans="1:5" x14ac:dyDescent="0.25">
      <c r="A156" s="174">
        <v>45013</v>
      </c>
      <c r="B156" t="s">
        <v>169</v>
      </c>
      <c r="C156" s="19">
        <v>1848.73</v>
      </c>
      <c r="E156" s="19">
        <v>1517946.92</v>
      </c>
    </row>
    <row r="157" spans="1:5" x14ac:dyDescent="0.25">
      <c r="A157" s="174">
        <v>45016</v>
      </c>
      <c r="D157" s="19">
        <v>4789.0600000000004</v>
      </c>
      <c r="E157" s="19">
        <v>1522735.98</v>
      </c>
    </row>
    <row r="158" spans="1:5" x14ac:dyDescent="0.25">
      <c r="A158" s="174">
        <v>45016</v>
      </c>
      <c r="B158" t="s">
        <v>221</v>
      </c>
      <c r="C158">
        <v>54</v>
      </c>
      <c r="E158" s="19">
        <v>1522681.98</v>
      </c>
    </row>
    <row r="159" spans="1:5" x14ac:dyDescent="0.25">
      <c r="A159" s="174">
        <v>45016</v>
      </c>
      <c r="B159" t="s">
        <v>204</v>
      </c>
      <c r="C159">
        <v>506</v>
      </c>
      <c r="E159" s="19">
        <v>1522175.98</v>
      </c>
    </row>
    <row r="160" spans="1:5" x14ac:dyDescent="0.25">
      <c r="A160" s="174">
        <v>45016</v>
      </c>
      <c r="B160" t="s">
        <v>222</v>
      </c>
      <c r="C160">
        <v>120</v>
      </c>
      <c r="E160" s="19">
        <v>1522055.98</v>
      </c>
    </row>
    <row r="161" spans="1:5" x14ac:dyDescent="0.25">
      <c r="A161" s="174">
        <v>45016</v>
      </c>
      <c r="B161" t="s">
        <v>210</v>
      </c>
      <c r="C161">
        <v>100.93</v>
      </c>
      <c r="E161" s="19">
        <v>1521955.05</v>
      </c>
    </row>
    <row r="162" spans="1:5" x14ac:dyDescent="0.25">
      <c r="A162" s="174">
        <v>45016</v>
      </c>
      <c r="B162" t="s">
        <v>223</v>
      </c>
      <c r="C162">
        <v>504.18</v>
      </c>
      <c r="E162" s="19">
        <v>1521450.87</v>
      </c>
    </row>
    <row r="163" spans="1:5" x14ac:dyDescent="0.25">
      <c r="A163" s="174">
        <v>45016</v>
      </c>
      <c r="B163" t="s">
        <v>139</v>
      </c>
      <c r="C163">
        <v>403.5</v>
      </c>
      <c r="E163" s="19">
        <v>1521047.37</v>
      </c>
    </row>
    <row r="164" spans="1:5" x14ac:dyDescent="0.25">
      <c r="A164" s="174">
        <v>45016</v>
      </c>
      <c r="B164" t="s">
        <v>135</v>
      </c>
      <c r="C164">
        <v>42.03</v>
      </c>
      <c r="E164" s="19">
        <v>1521005.34</v>
      </c>
    </row>
    <row r="165" spans="1:5" x14ac:dyDescent="0.25">
      <c r="A165" s="174">
        <v>45016</v>
      </c>
      <c r="B165" t="s">
        <v>135</v>
      </c>
      <c r="C165">
        <v>338.61</v>
      </c>
      <c r="E165" s="19">
        <v>1520666.73</v>
      </c>
    </row>
  </sheetData>
  <pageMargins left="0.7" right="0.7" top="0.75" bottom="0.7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Monthly Balances March 2023</vt:lpstr>
      <vt:lpstr>March 2023</vt:lpstr>
      <vt:lpstr>AdVal 2023</vt:lpstr>
      <vt:lpstr>Check Register March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 Tammany Fire District</dc:creator>
  <cp:lastModifiedBy>Susan Ohlenforst</cp:lastModifiedBy>
  <cp:lastPrinted>2023-04-19T19:04:31Z</cp:lastPrinted>
  <dcterms:created xsi:type="dcterms:W3CDTF">2019-06-11T15:06:51Z</dcterms:created>
  <dcterms:modified xsi:type="dcterms:W3CDTF">2023-04-19T19:14:41Z</dcterms:modified>
</cp:coreProperties>
</file>